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04 - Informacion al  exterior\01 - IRP\2021\1T2021\version final\"/>
    </mc:Choice>
  </mc:AlternateContent>
  <xr:revisionPtr revIDLastSave="0" documentId="13_ncr:1_{A181D187-11DD-4020-8EA7-1C799B8F2C63}" xr6:coauthVersionLast="45" xr6:coauthVersionMax="45" xr10:uidLastSave="{00000000-0000-0000-0000-000000000000}"/>
  <bookViews>
    <workbookView xWindow="-108" yWindow="-108" windowWidth="23256" windowHeight="12576" tabRatio="856" xr2:uid="{3D872C08-5F38-46BC-A289-6D7568D27C3F}"/>
  </bookViews>
  <sheets>
    <sheet name="Índice tablas" sheetId="1" r:id="rId1"/>
    <sheet name="1" sheetId="2" r:id="rId2"/>
    <sheet name="2" sheetId="5" r:id="rId3"/>
    <sheet name="3" sheetId="23" r:id="rId4"/>
    <sheet name="4" sheetId="32" r:id="rId5"/>
    <sheet name="5" sheetId="38" r:id="rId6"/>
    <sheet name="6" sheetId="27" r:id="rId7"/>
    <sheet name="7" sheetId="28" r:id="rId8"/>
    <sheet name="8" sheetId="29" r:id="rId9"/>
    <sheet name="9" sheetId="34" r:id="rId10"/>
    <sheet name="10" sheetId="35" r:id="rId11"/>
    <sheet name="11" sheetId="3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5" l="1"/>
  <c r="D29" i="5" l="1"/>
  <c r="D25" i="5"/>
  <c r="D20" i="5"/>
  <c r="C9" i="28" l="1"/>
  <c r="D12" i="5" l="1"/>
  <c r="D7" i="5" l="1"/>
  <c r="D35" i="5" s="1"/>
  <c r="F12" i="32" l="1"/>
  <c r="E12" i="32" l="1"/>
  <c r="D12" i="32" l="1"/>
  <c r="I12" i="32"/>
  <c r="C12" i="32" l="1"/>
  <c r="E18" i="5" l="1"/>
  <c r="E17" i="5"/>
  <c r="C22" i="23" l="1"/>
  <c r="F22" i="23"/>
  <c r="E21" i="5"/>
  <c r="C20" i="5"/>
  <c r="E20" i="5" s="1"/>
  <c r="D22" i="23"/>
  <c r="E33" i="5"/>
  <c r="G22" i="23"/>
  <c r="C12" i="5"/>
  <c r="E12" i="5" s="1"/>
  <c r="E13" i="5"/>
  <c r="E10" i="5"/>
  <c r="E9" i="5" l="1"/>
  <c r="E8" i="5" l="1"/>
  <c r="C7" i="5"/>
  <c r="E7" i="5" s="1"/>
  <c r="E22" i="2"/>
  <c r="F22" i="2" s="1"/>
  <c r="E7" i="2"/>
  <c r="F7" i="2" s="1"/>
  <c r="E9" i="2" l="1"/>
  <c r="F9" i="2" s="1"/>
  <c r="D18" i="2"/>
  <c r="C18" i="2"/>
  <c r="E16" i="2" l="1"/>
  <c r="F16" i="2" s="1"/>
  <c r="D26" i="2"/>
  <c r="D10" i="2"/>
  <c r="C26" i="2"/>
  <c r="E18" i="2"/>
  <c r="F18" i="2" s="1"/>
  <c r="E26" i="2" l="1"/>
  <c r="F26" i="2" s="1"/>
  <c r="D14" i="2"/>
  <c r="D24" i="2"/>
  <c r="D25" i="2" l="1"/>
  <c r="D20" i="2"/>
  <c r="D27" i="2" s="1"/>
  <c r="E8" i="2"/>
  <c r="F8" i="2" s="1"/>
  <c r="E6" i="2"/>
  <c r="F6" i="2" s="1"/>
  <c r="E26" i="5" l="1"/>
  <c r="C25" i="5"/>
  <c r="E25" i="5" s="1"/>
  <c r="E31" i="5"/>
  <c r="C29" i="5"/>
  <c r="E29" i="5" l="1"/>
  <c r="C35" i="5"/>
  <c r="E35" i="5" l="1"/>
  <c r="E22" i="23" l="1"/>
  <c r="H22" i="23" l="1"/>
  <c r="E5" i="2" l="1"/>
  <c r="F5" i="2" s="1"/>
  <c r="C10" i="2"/>
  <c r="C24" i="2" l="1"/>
  <c r="E24" i="2" s="1"/>
  <c r="F24" i="2" s="1"/>
  <c r="C14" i="2"/>
  <c r="E10" i="2"/>
  <c r="F10" i="2" s="1"/>
  <c r="C25" i="2" l="1"/>
  <c r="E25" i="2" s="1"/>
  <c r="F25" i="2" s="1"/>
  <c r="E14" i="2"/>
  <c r="F14" i="2" s="1"/>
  <c r="C20" i="2"/>
  <c r="E20" i="2" l="1"/>
  <c r="F20" i="2" s="1"/>
  <c r="C27" i="2"/>
  <c r="E27" i="2" s="1"/>
  <c r="F27" i="2" s="1"/>
</calcChain>
</file>

<file path=xl/sharedStrings.xml><?xml version="1.0" encoding="utf-8"?>
<sst xmlns="http://schemas.openxmlformats.org/spreadsheetml/2006/main" count="318" uniqueCount="206">
  <si>
    <t>-</t>
  </si>
  <si>
    <t>Total</t>
  </si>
  <si>
    <t>Presentación de los RWA</t>
  </si>
  <si>
    <t>RWA</t>
  </si>
  <si>
    <t>Capital</t>
  </si>
  <si>
    <t>Riesgo de crédito (excluido riesgo de crédito de contraparte)</t>
  </si>
  <si>
    <r>
      <t xml:space="preserve">      </t>
    </r>
    <r>
      <rPr>
        <sz val="8"/>
        <color rgb="FF3B3939"/>
        <rFont val="Bankinter Sans Light"/>
      </rPr>
      <t>Del cual, con el método estándar (SA)</t>
    </r>
  </si>
  <si>
    <r>
      <t xml:space="preserve">      </t>
    </r>
    <r>
      <rPr>
        <sz val="8"/>
        <color rgb="FF3B3939"/>
        <rFont val="Bankinter Sans Light"/>
      </rPr>
      <t>Del cual, con el método foundation IRB (FIRB)</t>
    </r>
  </si>
  <si>
    <r>
      <t xml:space="preserve">      </t>
    </r>
    <r>
      <rPr>
        <sz val="8"/>
        <color rgb="FF3B3939"/>
        <rFont val="Bankinter Sans Light"/>
      </rPr>
      <t>Del cual, con el método basado en calificaciones internas (IRB)</t>
    </r>
  </si>
  <si>
    <t xml:space="preserve">Riesgo de crédito de contraparte </t>
  </si>
  <si>
    <r>
      <t xml:space="preserve">      </t>
    </r>
    <r>
      <rPr>
        <sz val="8"/>
        <color rgb="FF3B3939"/>
        <rFont val="Bankinter Sans Light"/>
      </rPr>
      <t xml:space="preserve">Del cual, con el método estándar </t>
    </r>
  </si>
  <si>
    <r>
      <t xml:space="preserve">      </t>
    </r>
    <r>
      <rPr>
        <sz val="8"/>
        <color rgb="FF3B3939"/>
        <rFont val="Bankinter Sans Light"/>
      </rPr>
      <t>Del cual, importe de exposición al riesgo por contribución al fondo de garantía para impagos de una ECC</t>
    </r>
  </si>
  <si>
    <r>
      <t xml:space="preserve">      </t>
    </r>
    <r>
      <rPr>
        <sz val="8"/>
        <color rgb="FF3B3939"/>
        <rFont val="Bankinter Sans Light"/>
      </rPr>
      <t>Del cual, CVA</t>
    </r>
  </si>
  <si>
    <t>Riesgo de liquidación</t>
  </si>
  <si>
    <t>Exposiciones de titulización en la cartera de inversión</t>
  </si>
  <si>
    <r>
      <t xml:space="preserve">      </t>
    </r>
    <r>
      <rPr>
        <sz val="8"/>
        <color rgb="FF3B3939"/>
        <rFont val="Bankinter Sans Light"/>
      </rPr>
      <t xml:space="preserve">De las cuales, con el método IRB </t>
    </r>
  </si>
  <si>
    <r>
      <t xml:space="preserve">      </t>
    </r>
    <r>
      <rPr>
        <sz val="8"/>
        <color rgb="FF3B3939"/>
        <rFont val="Bankinter Sans Light"/>
      </rPr>
      <t>De las cuales, con el método SA</t>
    </r>
  </si>
  <si>
    <t>Riesgo de mercado</t>
  </si>
  <si>
    <t>Grandes exposiciones</t>
  </si>
  <si>
    <t>Riesgo operacional</t>
  </si>
  <si>
    <r>
      <t xml:space="preserve">      </t>
    </r>
    <r>
      <rPr>
        <sz val="8"/>
        <color rgb="FF3B3939"/>
        <rFont val="Bankinter Sans Light"/>
      </rPr>
      <t>Del cual, con el Método Estándar</t>
    </r>
  </si>
  <si>
    <t>Importes por debajo de los umbrales de deducción (sujeto a ponderación por riesgo del 250%)</t>
  </si>
  <si>
    <t>Ajuste mínimo ("suelo")</t>
  </si>
  <si>
    <t xml:space="preserve">Total </t>
  </si>
  <si>
    <t>Administraciones centrales</t>
  </si>
  <si>
    <t>Entidades financieras</t>
  </si>
  <si>
    <t>Empresas</t>
  </si>
  <si>
    <t>Minoristas</t>
  </si>
  <si>
    <t>Renta variable</t>
  </si>
  <si>
    <t>Administraciones regionales o autoridades locales</t>
  </si>
  <si>
    <t>Entes del sector público</t>
  </si>
  <si>
    <t>Bancos multilaterales de desarrollo</t>
  </si>
  <si>
    <t>Organismos Internacionales</t>
  </si>
  <si>
    <t xml:space="preserve">Empresas </t>
  </si>
  <si>
    <t>Garantizadas con hipotecas sobre bienes inmuebles</t>
  </si>
  <si>
    <t>Situación de impago</t>
  </si>
  <si>
    <t>Partidas asociadas a riesgos especialmente elevados</t>
  </si>
  <si>
    <t>Bonos garantizados</t>
  </si>
  <si>
    <t>Instituciones y empresas C/P</t>
  </si>
  <si>
    <t>Participaciones o acciones en organismos de inversión colectiva (OIC)</t>
  </si>
  <si>
    <t>Datos en miles de euros</t>
  </si>
  <si>
    <t>Entidades</t>
  </si>
  <si>
    <t>Exposiciones minoristas</t>
  </si>
  <si>
    <t>Efectos de las técnicas de reducción de riesgo de crédito bajo método estándar 2018</t>
  </si>
  <si>
    <t>Exposiciones antes de CCF y CRM</t>
  </si>
  <si>
    <t>Exposiciones después de CCF y CRM</t>
  </si>
  <si>
    <t>RWA y densidad de RWA</t>
  </si>
  <si>
    <t>Clases de activos</t>
  </si>
  <si>
    <t>Importe en balance</t>
  </si>
  <si>
    <t>Importe fuera de balance</t>
  </si>
  <si>
    <t xml:space="preserve">RWA </t>
  </si>
  <si>
    <t>Densidad de RWA</t>
  </si>
  <si>
    <t>Otras exposiciones (*)</t>
  </si>
  <si>
    <t>Pérdida esperada</t>
  </si>
  <si>
    <t>PD media</t>
  </si>
  <si>
    <t>LGD media</t>
  </si>
  <si>
    <t xml:space="preserve">EL </t>
  </si>
  <si>
    <t>Escala</t>
  </si>
  <si>
    <t xml:space="preserve">Variaciones de RWA </t>
  </si>
  <si>
    <t>Cuantía de los RWA</t>
  </si>
  <si>
    <t>Tamaño del activo</t>
  </si>
  <si>
    <t>Calidad de los activos</t>
  </si>
  <si>
    <t>Categorías reguladoras</t>
  </si>
  <si>
    <t>Vencimiento residual</t>
  </si>
  <si>
    <t>RW</t>
  </si>
  <si>
    <t>Importe de la exposición</t>
  </si>
  <si>
    <t>Categoría 1</t>
  </si>
  <si>
    <t>Inferior a 2,5 años</t>
  </si>
  <si>
    <t>igual o superior a 2,5 años</t>
  </si>
  <si>
    <t>Categoría 2</t>
  </si>
  <si>
    <t>Categoría 3</t>
  </si>
  <si>
    <t>Categoría 4</t>
  </si>
  <si>
    <t>Categoría 5</t>
  </si>
  <si>
    <t>Activos totales según los estados financieros publicados</t>
  </si>
  <si>
    <r>
      <t>Ajustes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por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entes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que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se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consolidan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a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efectos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contables,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pero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que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quedan fuera del ámbito de consolidación reglamentaria</t>
    </r>
  </si>
  <si>
    <t>Ajuste por activos fiduciarios reconocidos en el balance conforme al marco contable aplicable, pero excluidos de la medida de la exposición correspondiente a la ratio de apalancamiento</t>
  </si>
  <si>
    <t>Ajustes por instrumentos financieros derivados</t>
  </si>
  <si>
    <t>Ajuste por operaciones de financiación de valores (SFT)</t>
  </si>
  <si>
    <t>Ajuste por partidas fuera de balance (es decir, conversión de las exposiciones fuera de balance a equivalentes crediticios</t>
  </si>
  <si>
    <r>
      <t>Ajuste por exposiciones intragrupo excluidas de la medida de la exposición total</t>
    </r>
    <r>
      <rPr>
        <sz val="8"/>
        <color rgb="FF3B3939"/>
        <rFont val="Times New Roman"/>
        <family val="1"/>
      </rPr>
      <t> </t>
    </r>
    <r>
      <rPr>
        <sz val="8"/>
        <color rgb="FF3B3939"/>
        <rFont val="Bankinter Sans Light"/>
      </rPr>
      <t>correspondiente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a el</t>
    </r>
    <r>
      <rPr>
        <sz val="8"/>
        <color rgb="FF3B3939"/>
        <rFont val="Times New Roman"/>
        <family val="1"/>
      </rPr>
      <t> </t>
    </r>
    <r>
      <rPr>
        <sz val="8"/>
        <color rgb="FF3B3939"/>
        <rFont val="Bankinter Sans Light"/>
      </rPr>
      <t>ratio</t>
    </r>
    <r>
      <rPr>
        <sz val="8"/>
        <color rgb="FF3B3939"/>
        <rFont val="Times New Roman"/>
        <family val="1"/>
      </rPr>
      <t> </t>
    </r>
    <r>
      <rPr>
        <sz val="8"/>
        <color rgb="FF3B3939"/>
        <rFont val="Bankinter Sans Light"/>
      </rPr>
      <t>de</t>
    </r>
    <r>
      <rPr>
        <sz val="8"/>
        <color rgb="FF3B3939"/>
        <rFont val="Times New Roman"/>
        <family val="1"/>
      </rPr>
      <t> </t>
    </r>
    <r>
      <rPr>
        <sz val="8"/>
        <color rgb="FF3B3939"/>
        <rFont val="Bankinter Sans Light"/>
      </rPr>
      <t>apalancamiento</t>
    </r>
  </si>
  <si>
    <r>
      <t>Ajustes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por</t>
    </r>
    <r>
      <rPr>
        <sz val="8"/>
        <color rgb="FF3B3939"/>
        <rFont val="Times New Roman"/>
        <family val="1"/>
      </rPr>
      <t> </t>
    </r>
    <r>
      <rPr>
        <sz val="8"/>
        <color rgb="FF3B3939"/>
        <rFont val="Bankinter Sans Light"/>
      </rPr>
      <t>exposiciones</t>
    </r>
    <r>
      <rPr>
        <sz val="8"/>
        <color rgb="FF3B3939"/>
        <rFont val="Times New Roman"/>
        <family val="1"/>
      </rPr>
      <t> </t>
    </r>
    <r>
      <rPr>
        <sz val="8"/>
        <color rgb="FF3B3939"/>
        <rFont val="Bankinter Sans Light"/>
      </rPr>
      <t>excluidas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de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la</t>
    </r>
    <r>
      <rPr>
        <sz val="8"/>
        <color rgb="FF3B3939"/>
        <rFont val="Times New Roman"/>
        <family val="1"/>
      </rPr>
      <t> </t>
    </r>
    <r>
      <rPr>
        <sz val="8"/>
        <color rgb="FF3B3939"/>
        <rFont val="Bankinter Sans Light"/>
      </rPr>
      <t>medida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la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exposición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total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 xml:space="preserve">correspondiente a la ratio de apalancamiento </t>
    </r>
  </si>
  <si>
    <t>Otros ajustes</t>
  </si>
  <si>
    <r>
      <t>Medida</t>
    </r>
    <r>
      <rPr>
        <b/>
        <sz val="8"/>
        <color rgb="FF3B3939"/>
        <rFont val="Times New Roman"/>
        <family val="1"/>
      </rPr>
      <t xml:space="preserve"> </t>
    </r>
    <r>
      <rPr>
        <b/>
        <sz val="8"/>
        <color rgb="FF3B3939"/>
        <rFont val="Bankinter Sans Light"/>
      </rPr>
      <t>de</t>
    </r>
    <r>
      <rPr>
        <b/>
        <sz val="8"/>
        <color rgb="FF3B3939"/>
        <rFont val="Times New Roman"/>
        <family val="1"/>
      </rPr>
      <t xml:space="preserve"> </t>
    </r>
    <r>
      <rPr>
        <b/>
        <sz val="8"/>
        <color rgb="FF3B3939"/>
        <rFont val="Bankinter Sans Light"/>
      </rPr>
      <t>la</t>
    </r>
    <r>
      <rPr>
        <b/>
        <sz val="8"/>
        <color rgb="FF3B3939"/>
        <rFont val="Times New Roman"/>
        <family val="1"/>
      </rPr>
      <t xml:space="preserve">  </t>
    </r>
    <r>
      <rPr>
        <b/>
        <sz val="8"/>
        <color rgb="FF3B3939"/>
        <rFont val="Bankinter Sans Light"/>
      </rPr>
      <t>exposición</t>
    </r>
    <r>
      <rPr>
        <b/>
        <sz val="8"/>
        <color rgb="FF3B3939"/>
        <rFont val="Times New Roman"/>
        <family val="1"/>
      </rPr>
      <t xml:space="preserve">  </t>
    </r>
    <r>
      <rPr>
        <b/>
        <sz val="8"/>
        <color rgb="FF3B3939"/>
        <rFont val="Bankinter Sans Light"/>
      </rPr>
      <t>total</t>
    </r>
    <r>
      <rPr>
        <b/>
        <sz val="8"/>
        <color rgb="FF3B3939"/>
        <rFont val="Times New Roman"/>
        <family val="1"/>
      </rPr>
      <t xml:space="preserve">  </t>
    </r>
    <r>
      <rPr>
        <b/>
        <sz val="8"/>
        <color rgb="FF3B3939"/>
        <rFont val="Bankinter Sans Light"/>
      </rPr>
      <t>correspondiente</t>
    </r>
    <r>
      <rPr>
        <b/>
        <sz val="8"/>
        <color rgb="FF3B3939"/>
        <rFont val="Times New Roman"/>
        <family val="1"/>
      </rPr>
      <t xml:space="preserve">  </t>
    </r>
    <r>
      <rPr>
        <b/>
        <sz val="8"/>
        <color rgb="FF3B3939"/>
        <rFont val="Bankinter Sans Light"/>
      </rPr>
      <t>a</t>
    </r>
    <r>
      <rPr>
        <b/>
        <sz val="8"/>
        <color rgb="FF3B3939"/>
        <rFont val="Times New Roman"/>
        <family val="1"/>
      </rPr>
      <t xml:space="preserve"> l  </t>
    </r>
    <r>
      <rPr>
        <b/>
        <sz val="8"/>
        <color rgb="FF3B3939"/>
        <rFont val="Bankinter Sans Light"/>
      </rPr>
      <t>ratio</t>
    </r>
    <r>
      <rPr>
        <b/>
        <sz val="8"/>
        <color rgb="FF3B3939"/>
        <rFont val="Times New Roman"/>
        <family val="1"/>
      </rPr>
      <t xml:space="preserve">  </t>
    </r>
    <r>
      <rPr>
        <b/>
        <sz val="8"/>
        <color rgb="FF3B3939"/>
        <rFont val="Bankinter Sans Light"/>
      </rPr>
      <t>de</t>
    </r>
    <r>
      <rPr>
        <b/>
        <sz val="8"/>
        <color rgb="FF3B3939"/>
        <rFont val="Times New Roman"/>
        <family val="1"/>
      </rPr>
      <t xml:space="preserve">  </t>
    </r>
    <r>
      <rPr>
        <b/>
        <sz val="8"/>
        <color rgb="FF3B3939"/>
        <rFont val="Bankinter Sans Light"/>
      </rPr>
      <t>apalancamiento</t>
    </r>
  </si>
  <si>
    <t>Exposiciones correspondientes a la ratio de apalancamiento RRC</t>
  </si>
  <si>
    <t>Exposiciones dentro de balance (excluidos los derivados y las SFT)</t>
  </si>
  <si>
    <r>
      <t>Partidas</t>
    </r>
    <r>
      <rPr>
        <sz val="8"/>
        <color rgb="FF3B3939"/>
        <rFont val="Times New Roman"/>
        <family val="1"/>
      </rPr>
      <t> </t>
    </r>
    <r>
      <rPr>
        <sz val="8"/>
        <color rgb="FF3B3939"/>
        <rFont val="Bankinter Sans Light"/>
      </rPr>
      <t>dentro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de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balance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(excluidos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derivados,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SFT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y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activos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fiduciarios, pero incluidas garantías reales</t>
    </r>
  </si>
  <si>
    <t>Importes de activos deducidos para determinar el capital de nivel 1</t>
  </si>
  <si>
    <t xml:space="preserve">Exposiciones totales dentro de balance (excluidos derivados, SFT y activos fiduciarios) </t>
  </si>
  <si>
    <t>Exposiciones a derivados (según art. 429 bis)</t>
  </si>
  <si>
    <t>Coste de reposición asociado a todas las operaciones con derivados</t>
  </si>
  <si>
    <t>Importe de la adición por la exposición futura potencial asociada a todas las operaciones con derivados</t>
  </si>
  <si>
    <t>Exposición determinada según el método de la exposición original</t>
  </si>
  <si>
    <r>
      <t>Garantías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reales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aportadas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en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conexión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con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derivados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cuando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se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deduzcan de los activos del balance conforme al marco contable aplicable</t>
    </r>
  </si>
  <si>
    <t>Deducciones de activos pendientes de cobro por el margen de variación en efectivo aportado en operaciones con derivados</t>
  </si>
  <si>
    <r>
      <t>Componente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ECC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excluido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exposiciones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negociación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compensadas por el cliente</t>
    </r>
  </si>
  <si>
    <t>Importe nocional efectivo ajustado de los derivados de crédito suscritos</t>
  </si>
  <si>
    <r>
      <t>Compensaciones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nocionales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efectivas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ajustadas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y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deducciones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adiciones por derivados de crédito suscritos</t>
    </r>
  </si>
  <si>
    <t xml:space="preserve">Exposiciones totales a derivados </t>
  </si>
  <si>
    <t>Exposiciones por SFT (según art. 429 y 429 ter)</t>
  </si>
  <si>
    <r>
      <t>Activos</t>
    </r>
    <r>
      <rPr>
        <sz val="8"/>
        <color rgb="FF3B3939"/>
        <rFont val="Times New Roman"/>
        <family val="1"/>
      </rPr>
      <t> </t>
    </r>
    <r>
      <rPr>
        <sz val="8"/>
        <color rgb="FF3B3939"/>
        <rFont val="Bankinter Sans Light"/>
      </rPr>
      <t>SFT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brutos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(sin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reconocimiento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compensación),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tras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ajustes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por operaciones contables de venta</t>
    </r>
  </si>
  <si>
    <r>
      <t>Importe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neto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del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efectivo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por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pagar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y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del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efectivo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por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cobrar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en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activos SFT brutos</t>
    </r>
  </si>
  <si>
    <t>Exposición al riesgo de crédito de contraparte por activos SFT</t>
  </si>
  <si>
    <t xml:space="preserve">Excepción para SFT: Exposición al riesgo de crédito de contraparte </t>
  </si>
  <si>
    <t>Exposiciones por operaciones como agente</t>
  </si>
  <si>
    <r>
      <t>Componente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ECC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excluido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exposiciones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por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SFT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compensadas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por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el cliente</t>
    </r>
  </si>
  <si>
    <t>Exposiciones totales por SFT</t>
  </si>
  <si>
    <t>Otras exposiciones fuera de balance (después de aplicar CCF, según art. 429)</t>
  </si>
  <si>
    <t>Exposiciones fuera de balance valoradas por su importe nocional bruto</t>
  </si>
  <si>
    <t>Ajustes por conversión a equivalentes crediticios</t>
  </si>
  <si>
    <t>Otras exposiciones fuera de balance</t>
  </si>
  <si>
    <t xml:space="preserve">Exposiciones excluidas </t>
  </si>
  <si>
    <r>
      <t>Exposiciones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intragrupo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[base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individual]</t>
    </r>
    <r>
      <rPr>
        <sz val="8"/>
        <color rgb="FF3B3939"/>
        <rFont val="Times New Roman"/>
        <family val="1"/>
      </rPr>
      <t xml:space="preserve">    </t>
    </r>
    <r>
      <rPr>
        <sz val="8"/>
        <color rgb="FF3B3939"/>
        <rFont val="Bankinter Sans Light"/>
      </rPr>
      <t>excluidas</t>
    </r>
  </si>
  <si>
    <r>
      <t>Exposiciones</t>
    </r>
    <r>
      <rPr>
        <sz val="8"/>
        <color rgb="FF3B3939"/>
        <rFont val="Times New Roman"/>
        <family val="1"/>
      </rPr>
      <t> </t>
    </r>
    <r>
      <rPr>
        <sz val="8"/>
        <color rgb="FF3B3939"/>
        <rFont val="Bankinter Sans Light"/>
      </rPr>
      <t xml:space="preserve">excluidas </t>
    </r>
  </si>
  <si>
    <t>Capital y medida de la exposición total</t>
  </si>
  <si>
    <t>Capital de nivel 1</t>
  </si>
  <si>
    <t xml:space="preserve">Medida de la exposición total correspondientes a la ratio de apalancamiento </t>
  </si>
  <si>
    <t>Ratio de apalancamiento</t>
  </si>
  <si>
    <r>
      <t>Exposiciones</t>
    </r>
    <r>
      <rPr>
        <b/>
        <sz val="8"/>
        <color rgb="FF000000"/>
        <rFont val="Times New Roman"/>
        <family val="1"/>
      </rPr>
      <t> </t>
    </r>
    <r>
      <rPr>
        <b/>
        <sz val="8"/>
        <color rgb="FF000000"/>
        <rFont val="Bankinter Sans"/>
      </rPr>
      <t>totales</t>
    </r>
    <r>
      <rPr>
        <b/>
        <sz val="8"/>
        <color rgb="FF000000"/>
        <rFont val="Times New Roman"/>
        <family val="1"/>
      </rPr>
      <t> </t>
    </r>
    <r>
      <rPr>
        <b/>
        <sz val="8"/>
        <color rgb="FF000000"/>
        <rFont val="Bankinter Sans"/>
      </rPr>
      <t>dentro</t>
    </r>
    <r>
      <rPr>
        <b/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Bankinter Sans"/>
      </rPr>
      <t>del</t>
    </r>
    <r>
      <rPr>
        <b/>
        <sz val="8"/>
        <color rgb="FF000000"/>
        <rFont val="Times New Roman"/>
        <family val="1"/>
      </rPr>
      <t> </t>
    </r>
    <r>
      <rPr>
        <b/>
        <sz val="8"/>
        <color rgb="FF000000"/>
        <rFont val="Bankinter Sans"/>
      </rPr>
      <t>balance</t>
    </r>
    <r>
      <rPr>
        <b/>
        <sz val="8"/>
        <color rgb="FF000000"/>
        <rFont val="Times New Roman"/>
        <family val="1"/>
      </rPr>
      <t xml:space="preserve">  </t>
    </r>
    <r>
      <rPr>
        <b/>
        <sz val="8"/>
        <color rgb="FF000000"/>
        <rFont val="Bankinter Sans"/>
      </rPr>
      <t>(excluidos</t>
    </r>
    <r>
      <rPr>
        <b/>
        <sz val="8"/>
        <color rgb="FF000000"/>
        <rFont val="Times New Roman"/>
        <family val="1"/>
      </rPr>
      <t xml:space="preserve">  </t>
    </r>
    <r>
      <rPr>
        <b/>
        <sz val="8"/>
        <color rgb="FF000000"/>
        <rFont val="Bankinter Sans"/>
      </rPr>
      <t>derivados y</t>
    </r>
    <r>
      <rPr>
        <b/>
        <sz val="8"/>
        <color rgb="FF000000"/>
        <rFont val="Times New Roman"/>
        <family val="1"/>
      </rPr>
      <t xml:space="preserve">  </t>
    </r>
    <r>
      <rPr>
        <b/>
        <sz val="8"/>
        <color rgb="FF000000"/>
        <rFont val="Bankinter Sans"/>
      </rPr>
      <t>SFT), de las cuales:</t>
    </r>
  </si>
  <si>
    <t>Exposiciones de la cartera de negociación</t>
  </si>
  <si>
    <t>Exposiciones de la cartera bancaria, de las cuales:</t>
  </si>
  <si>
    <t>Exposiciones asimiladas a exposiciones frente a emisores soberanos</t>
  </si>
  <si>
    <r>
      <t>Exposiciones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frente</t>
    </r>
    <r>
      <rPr>
        <sz val="8"/>
        <color rgb="FF3B3939"/>
        <rFont val="Times New Roman"/>
        <family val="1"/>
      </rPr>
      <t> </t>
    </r>
    <r>
      <rPr>
        <sz val="8"/>
        <color rgb="FF3B3939"/>
        <rFont val="Bankinter Sans Light"/>
      </rPr>
      <t>a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administraciones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regionales,</t>
    </r>
    <r>
      <rPr>
        <sz val="8"/>
        <color rgb="FF3B3939"/>
        <rFont val="Times New Roman"/>
        <family val="1"/>
      </rPr>
      <t> </t>
    </r>
    <r>
      <rPr>
        <sz val="8"/>
        <color rgb="FF3B3939"/>
        <rFont val="Bankinter Sans Light"/>
      </rPr>
      <t>bancos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multilaterales de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desarrollo,</t>
    </r>
    <r>
      <rPr>
        <sz val="8"/>
        <color rgb="FF3B3939"/>
        <rFont val="Times New Roman"/>
        <family val="1"/>
      </rPr>
      <t> </t>
    </r>
    <r>
      <rPr>
        <sz val="8"/>
        <color rgb="FF3B3939"/>
        <rFont val="Bankinter Sans Light"/>
      </rPr>
      <t>organizaciones</t>
    </r>
    <r>
      <rPr>
        <sz val="8"/>
        <color rgb="FF3B3939"/>
        <rFont val="Times New Roman"/>
        <family val="1"/>
      </rPr>
      <t xml:space="preserve"> </t>
    </r>
    <r>
      <rPr>
        <sz val="8"/>
        <color rgb="FF3B3939"/>
        <rFont val="Bankinter Sans Light"/>
      </rPr>
      <t>internacionales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y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entes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del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sector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público no asimiladas a exposiciones frente a emisores soberanos</t>
    </r>
  </si>
  <si>
    <t>Garantizadas por hipotecas sobre bienes inmuebles</t>
  </si>
  <si>
    <t>Exposiciones en situación de impago</t>
  </si>
  <si>
    <t xml:space="preserve">Otras exposiciones </t>
  </si>
  <si>
    <t>Hipotecas</t>
  </si>
  <si>
    <t>Default</t>
  </si>
  <si>
    <t>Exposicion despues de aplicación de CRM dentro balance</t>
  </si>
  <si>
    <t>Exposicion despues de aplicación de CRM fuera balance</t>
  </si>
  <si>
    <t>EAD</t>
  </si>
  <si>
    <t>Densidad de EL</t>
  </si>
  <si>
    <t>Exposicion Original</t>
  </si>
  <si>
    <t>Categoría</t>
  </si>
  <si>
    <t>%</t>
  </si>
  <si>
    <t xml:space="preserve">   Capital</t>
  </si>
  <si>
    <t xml:space="preserve">   Resultado atribuido al Grupo</t>
  </si>
  <si>
    <t xml:space="preserve">   Reservas y otros</t>
  </si>
  <si>
    <t>CET 1</t>
  </si>
  <si>
    <t xml:space="preserve">   Instrumentos AT1</t>
  </si>
  <si>
    <t xml:space="preserve">   Deducciones AT1</t>
  </si>
  <si>
    <t>Tier 1</t>
  </si>
  <si>
    <t xml:space="preserve">   Instrumentos T2</t>
  </si>
  <si>
    <t xml:space="preserve">   Deducciones T2</t>
  </si>
  <si>
    <t>Tier 2</t>
  </si>
  <si>
    <t>Capital Total</t>
  </si>
  <si>
    <t>Activos ponderados por riesgo</t>
  </si>
  <si>
    <t>Variación</t>
  </si>
  <si>
    <t>Total (*)</t>
  </si>
  <si>
    <t>Instrumentos CET1</t>
  </si>
  <si>
    <t>Deducciones CET1</t>
  </si>
  <si>
    <t xml:space="preserve">CET 1 (%) </t>
  </si>
  <si>
    <t>Tier 1  (%)</t>
  </si>
  <si>
    <t>Tier 2  (%)</t>
  </si>
  <si>
    <t>Capital Total (%)</t>
  </si>
  <si>
    <t>Empresas bajo método IRF</t>
  </si>
  <si>
    <t>Exposición bruta original en balance</t>
  </si>
  <si>
    <t>Exposiciones fuera de balance antes de CCF</t>
  </si>
  <si>
    <t>Promedio CCF</t>
  </si>
  <si>
    <t>EAD después de CRM y CCF</t>
  </si>
  <si>
    <t>Vencimiento medio</t>
  </si>
  <si>
    <t>Provisiones</t>
  </si>
  <si>
    <t>Empresas bajo método IRB</t>
  </si>
  <si>
    <t xml:space="preserve">Vencimiento </t>
  </si>
  <si>
    <t>- de las que IRF</t>
  </si>
  <si>
    <t>- de las que IRB</t>
  </si>
  <si>
    <r>
      <t xml:space="preserve">      </t>
    </r>
    <r>
      <rPr>
        <sz val="8"/>
        <color rgb="FF3B3939"/>
        <rFont val="Bankinter Sans Light"/>
      </rPr>
      <t>Del cual, renta variable según el método IRB con el método de ponderación simple por riesgo o el método IMA</t>
    </r>
  </si>
  <si>
    <r>
      <t xml:space="preserve">      </t>
    </r>
    <r>
      <rPr>
        <sz val="8"/>
        <color rgb="FF3B3939"/>
        <rFont val="Bankinter Sans Light"/>
      </rPr>
      <t>Del cual, con el método de valoración a precios de mercado</t>
    </r>
  </si>
  <si>
    <r>
      <t xml:space="preserve">      </t>
    </r>
    <r>
      <rPr>
        <sz val="8"/>
        <color rgb="FF3B3939"/>
        <rFont val="Bankinter Sans Light"/>
      </rPr>
      <t>Del cual, con el método de la exposición original</t>
    </r>
  </si>
  <si>
    <r>
      <t xml:space="preserve">      </t>
    </r>
    <r>
      <rPr>
        <sz val="8"/>
        <color rgb="FF3B3939"/>
        <rFont val="Bankinter Sans Light"/>
      </rPr>
      <t>Del cual, con el método de modelos internos (IMM)</t>
    </r>
  </si>
  <si>
    <r>
      <t xml:space="preserve">      </t>
    </r>
    <r>
      <rPr>
        <sz val="8"/>
        <color rgb="FF3B3939"/>
        <rFont val="Bankinter Sans Light"/>
      </rPr>
      <t>De las cuales, con el método IRB basado en la fórmula supervisora (SFA)</t>
    </r>
  </si>
  <si>
    <r>
      <t xml:space="preserve">      </t>
    </r>
    <r>
      <rPr>
        <sz val="8"/>
        <color rgb="FF3B3939"/>
        <rFont val="Bankinter Sans Light"/>
      </rPr>
      <t>De las cuales, con el método de evaluación interna</t>
    </r>
  </si>
  <si>
    <r>
      <t xml:space="preserve">      </t>
    </r>
    <r>
      <rPr>
        <sz val="8"/>
        <color rgb="FF3B3939"/>
        <rFont val="Bankinter Sans Light"/>
      </rPr>
      <t>Del cual, con el método IMA</t>
    </r>
  </si>
  <si>
    <r>
      <t xml:space="preserve">      </t>
    </r>
    <r>
      <rPr>
        <sz val="8"/>
        <color rgb="FF3B3939"/>
        <rFont val="Bankinter Sans Light"/>
      </rPr>
      <t>Del cual, con el Indicador básico</t>
    </r>
  </si>
  <si>
    <r>
      <t xml:space="preserve">      </t>
    </r>
    <r>
      <rPr>
        <sz val="8"/>
        <color rgb="FF3B3939"/>
        <rFont val="Bankinter Sans Light"/>
      </rPr>
      <t>Del cual, con el método de medición avanzada</t>
    </r>
  </si>
  <si>
    <t>Índice de tablas</t>
  </si>
  <si>
    <t>Tabla 1: Capital y Fondos Propios</t>
  </si>
  <si>
    <t>Tabla 2: Presentación de los RWA (OV1)</t>
  </si>
  <si>
    <t>Tabla 3: Método estándar: exposición al riesgo de crédito y efectos de técnicas para su mitigación (CRM) (CR4)</t>
  </si>
  <si>
    <t>Tabla 4: Método IRB-IRF: Exposiciones y Activos Ponderados por Riesgo</t>
  </si>
  <si>
    <t>Tabla 5: Exposiciones bajo el método IRB-IRF (CR6 EMPRESAS)</t>
  </si>
  <si>
    <t>Tabla 6: Exposiciones bajo el método IRB avanzado (CR6 MINORISTAS)</t>
  </si>
  <si>
    <t>Tabla 7: Variaciones de RWA bajo el método IRB (CR8)</t>
  </si>
  <si>
    <t>Tabla 8: Financiación especializada en IRB (CR10)</t>
  </si>
  <si>
    <t>Tabla 9: Resumen de la conciliación de los activos contables y las exposiciones correspondientes a la ratio de apalancamiento (LRSum)</t>
  </si>
  <si>
    <t>Tabla 10: Cuadro divulgativo común de la ratio de apalancamiento (LRCom)</t>
  </si>
  <si>
    <t>Tabla 11: Desglose de exposiciones dentro de balance (excluidos derivados, SFT y exposiciones excluidas (LRSpl)</t>
  </si>
  <si>
    <t>Tabla 1: Capital y Fondos propios</t>
  </si>
  <si>
    <t>Tabla 4: Método IRB: Exposiciones y Activos Ponderados por Riesgo</t>
  </si>
  <si>
    <t>Tabla 5: Exposiciones bajo el método IRB-IRF (CR6)</t>
  </si>
  <si>
    <t>Tabla 6: Exposiciones bajo el método IRB avanzado (CR6)</t>
  </si>
  <si>
    <t>Información con Relevancia Prudencial Bankinter 1T21</t>
  </si>
  <si>
    <t>1T2021</t>
  </si>
  <si>
    <t>Elección de las disposiciones transitorias para la definición de la medida del capital</t>
  </si>
  <si>
    <t>Medida transitoria</t>
  </si>
  <si>
    <r>
      <t>Importe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los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elementos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fiduciarios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dados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>de</t>
    </r>
    <r>
      <rPr>
        <sz val="8"/>
        <color rgb="FF3B3939"/>
        <rFont val="Times New Roman"/>
        <family val="1"/>
      </rPr>
      <t xml:space="preserve">  </t>
    </r>
    <r>
      <rPr>
        <sz val="8"/>
        <color rgb="FF3B3939"/>
        <rFont val="Bankinter Sans Light"/>
      </rPr>
      <t xml:space="preserve">baja </t>
    </r>
  </si>
  <si>
    <t>Ratio de apalancamiento sin aplicar las exclusiones de exposciones a bancos centrales que establece el Reglamento 2020/873</t>
  </si>
  <si>
    <t>4T2020</t>
  </si>
  <si>
    <t>1 El CET1 incluye los resultados retenidos del tercer trimestre</t>
  </si>
  <si>
    <t>(*) Incluye los requerimientos por participaciones en entidades financieras en las que se mantiene una participación significativa por debajo del umbral del 10% (1.081.421 miles APR's) y requerimientos por activos fiscales diferidos no dependientes de rendimientos futuros</t>
  </si>
  <si>
    <t>(*) No incluye la información de "Otros activos que no sean obligaciones" por importe de 716.846 miles APR's</t>
  </si>
  <si>
    <t>RWA 4T2020 (1)</t>
  </si>
  <si>
    <t>RWA 1T2021 (2)</t>
  </si>
  <si>
    <t>Metodología y políticas</t>
  </si>
  <si>
    <t>(1) Incluye Otros activos que no sean obligaciones por importe de 659.406 miles €</t>
  </si>
  <si>
    <t>(1) Incluye Otros activos que no sean obligaciones por importe de 716.846 miles €</t>
  </si>
  <si>
    <t>Exposición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</si>
</sst>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€_-;\-* #,##0\ _€_-;_-* &quot;-&quot;\ _€_-;_-@_-"/>
    <numFmt numFmtId="165" formatCode="0.0%"/>
  </numFmts>
  <fonts count="23" x14ac:knownFonts="1">
    <font>
      <sz val="11"/>
      <color theme="1"/>
      <name val="Calibri"/>
      <family val="2"/>
      <scheme val="minor"/>
    </font>
    <font>
      <b/>
      <sz val="7"/>
      <color rgb="FF000000"/>
      <name val="Leelawadee UI"/>
      <family val="2"/>
    </font>
    <font>
      <b/>
      <sz val="8"/>
      <color rgb="FF000000"/>
      <name val="Times New Roman"/>
      <family val="1"/>
    </font>
    <font>
      <sz val="8"/>
      <color rgb="FF3B3939"/>
      <name val="Bankinter Sans Light"/>
    </font>
    <font>
      <sz val="7"/>
      <color rgb="FF3B3939"/>
      <name val="Bankinter Sans Light"/>
    </font>
    <font>
      <b/>
      <sz val="8"/>
      <color rgb="FF3B3939"/>
      <name val="Bankinter Sans Light"/>
    </font>
    <font>
      <b/>
      <sz val="9"/>
      <color rgb="FFFF7300"/>
      <name val="Bankinter Sans"/>
    </font>
    <font>
      <b/>
      <sz val="8"/>
      <color rgb="FF000000"/>
      <name val="Bankinter Sans"/>
    </font>
    <font>
      <sz val="8"/>
      <color rgb="FF3B3939"/>
      <name val="Times New Roman"/>
      <family val="1"/>
    </font>
    <font>
      <sz val="7"/>
      <color rgb="FF000000"/>
      <name val="Bankinter Sans Light"/>
    </font>
    <font>
      <b/>
      <sz val="8"/>
      <color rgb="FF3B3939"/>
      <name val="Times New Roman"/>
      <family val="1"/>
    </font>
    <font>
      <sz val="8"/>
      <color rgb="FF000000"/>
      <name val="Bankinter"/>
    </font>
    <font>
      <b/>
      <sz val="8"/>
      <color rgb="FFFF7300"/>
      <name val="Bankinter Sans"/>
    </font>
    <font>
      <u/>
      <sz val="11"/>
      <color theme="10"/>
      <name val="Calibri"/>
      <family val="2"/>
      <scheme val="minor"/>
    </font>
    <font>
      <sz val="11"/>
      <color theme="1"/>
      <name val="Bankinter Sans Light"/>
    </font>
    <font>
      <b/>
      <sz val="9"/>
      <color theme="1"/>
      <name val="Bankinter Sans Light"/>
    </font>
    <font>
      <b/>
      <sz val="11"/>
      <color theme="1"/>
      <name val="Bankinter Sans Light"/>
    </font>
    <font>
      <sz val="11"/>
      <name val="Bankinter Sans Light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4"/>
      <color rgb="FFFF7300"/>
      <name val="Bankinter Text"/>
    </font>
    <font>
      <sz val="18"/>
      <color rgb="FFFF7300"/>
      <name val="Bankinter Text"/>
    </font>
    <font>
      <sz val="10"/>
      <name val="Bankinter Sans Ligh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AFABAB"/>
      </bottom>
      <diagonal/>
    </border>
    <border>
      <left/>
      <right/>
      <top style="medium">
        <color rgb="FFAFABAB"/>
      </top>
      <bottom style="medium">
        <color rgb="FFAFABAB"/>
      </bottom>
      <diagonal/>
    </border>
    <border>
      <left/>
      <right/>
      <top style="thin">
        <color rgb="FFFF7300"/>
      </top>
      <bottom style="thin">
        <color rgb="FFFF7300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96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/>
    </xf>
    <xf numFmtId="9" fontId="3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10" fontId="3" fillId="2" borderId="4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10" fontId="5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0" fillId="0" borderId="0" xfId="0" applyAlignment="1"/>
    <xf numFmtId="0" fontId="8" fillId="2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/>
    <xf numFmtId="0" fontId="14" fillId="0" borderId="0" xfId="0" applyFont="1"/>
    <xf numFmtId="0" fontId="17" fillId="0" borderId="0" xfId="0" applyFont="1" applyAlignment="1">
      <alignment horizontal="right" wrapText="1"/>
    </xf>
    <xf numFmtId="0" fontId="14" fillId="0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9" fontId="3" fillId="2" borderId="1" xfId="2" applyFont="1" applyFill="1" applyBorder="1" applyAlignment="1">
      <alignment horizontal="right" vertical="center"/>
    </xf>
    <xf numFmtId="10" fontId="2" fillId="3" borderId="1" xfId="2" applyNumberFormat="1" applyFont="1" applyFill="1" applyBorder="1" applyAlignment="1">
      <alignment horizontal="right" vertical="center"/>
    </xf>
    <xf numFmtId="2" fontId="2" fillId="3" borderId="1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9" fillId="0" borderId="0" xfId="0" applyFont="1" applyAlignment="1"/>
    <xf numFmtId="165" fontId="3" fillId="2" borderId="4" xfId="2" applyNumberFormat="1" applyFont="1" applyFill="1" applyBorder="1" applyAlignment="1">
      <alignment horizontal="right" vertical="center" wrapText="1"/>
    </xf>
    <xf numFmtId="10" fontId="3" fillId="2" borderId="4" xfId="2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vertical="center"/>
    </xf>
    <xf numFmtId="10" fontId="3" fillId="2" borderId="1" xfId="2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 wrapText="1"/>
    </xf>
    <xf numFmtId="10" fontId="3" fillId="2" borderId="5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vertical="center"/>
    </xf>
    <xf numFmtId="10" fontId="5" fillId="2" borderId="2" xfId="2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43" fontId="2" fillId="3" borderId="1" xfId="3" applyFont="1" applyFill="1" applyBorder="1" applyAlignment="1">
      <alignment horizontal="right" vertical="center"/>
    </xf>
    <xf numFmtId="43" fontId="3" fillId="2" borderId="1" xfId="3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6" xfId="1" applyFont="1" applyBorder="1" applyAlignment="1">
      <alignment vertical="center"/>
    </xf>
    <xf numFmtId="0" fontId="4" fillId="2" borderId="0" xfId="0" quotePrefix="1" applyFont="1" applyFill="1" applyBorder="1" applyAlignment="1">
      <alignment vertical="center"/>
    </xf>
    <xf numFmtId="0" fontId="19" fillId="0" borderId="0" xfId="0" applyFont="1"/>
    <xf numFmtId="10" fontId="0" fillId="0" borderId="0" xfId="2" applyNumberFormat="1" applyFont="1"/>
    <xf numFmtId="0" fontId="3" fillId="2" borderId="1" xfId="0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10" fontId="3" fillId="2" borderId="0" xfId="0" applyNumberFormat="1" applyFont="1" applyFill="1" applyAlignment="1">
      <alignment horizontal="right" vertical="center" wrapText="1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205;ndice tabla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205;ndice tablas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205;ndice tabla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205;ndice tabla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205;ndice tabla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205;ndice tablas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205;ndice tablas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205;ndice tablas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205;ndice tablas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205;ndice tablas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205;ndice tabl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601980</xdr:colOff>
      <xdr:row>0</xdr:row>
      <xdr:rowOff>137160</xdr:rowOff>
    </xdr:from>
    <xdr:to>
      <xdr:col>7</xdr:col>
      <xdr:colOff>470697</xdr:colOff>
      <xdr:row>2</xdr:row>
      <xdr:rowOff>160020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FF44DA-E57D-4AD9-B8DF-183ACC48D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63200" y="137160"/>
          <a:ext cx="653577" cy="4038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0</xdr:row>
      <xdr:rowOff>144780</xdr:rowOff>
    </xdr:from>
    <xdr:to>
      <xdr:col>4</xdr:col>
      <xdr:colOff>402117</xdr:colOff>
      <xdr:row>2</xdr:row>
      <xdr:rowOff>167640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36937-9D85-4351-817B-EB3E473EC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21140" y="144780"/>
          <a:ext cx="653577" cy="4038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480060</xdr:colOff>
      <xdr:row>0</xdr:row>
      <xdr:rowOff>137160</xdr:rowOff>
    </xdr:from>
    <xdr:to>
      <xdr:col>4</xdr:col>
      <xdr:colOff>348777</xdr:colOff>
      <xdr:row>2</xdr:row>
      <xdr:rowOff>160020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A6EFC6-9B41-41C2-ACA5-D87A5D3CE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137160"/>
          <a:ext cx="653577" cy="403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579120</xdr:colOff>
      <xdr:row>0</xdr:row>
      <xdr:rowOff>144780</xdr:rowOff>
    </xdr:from>
    <xdr:to>
      <xdr:col>6</xdr:col>
      <xdr:colOff>447837</xdr:colOff>
      <xdr:row>2</xdr:row>
      <xdr:rowOff>167640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5A56C-13EF-4361-9A2F-A5FA0020F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4920" y="144780"/>
          <a:ext cx="653577" cy="403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563880</xdr:colOff>
      <xdr:row>0</xdr:row>
      <xdr:rowOff>160020</xdr:rowOff>
    </xdr:from>
    <xdr:to>
      <xdr:col>9</xdr:col>
      <xdr:colOff>432597</xdr:colOff>
      <xdr:row>2</xdr:row>
      <xdr:rowOff>182880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85A2F6-1E9F-41C7-9FAE-9E915D5E3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0880" y="160020"/>
          <a:ext cx="653577" cy="403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0</xdr:row>
      <xdr:rowOff>175260</xdr:rowOff>
    </xdr:from>
    <xdr:to>
      <xdr:col>10</xdr:col>
      <xdr:colOff>516417</xdr:colOff>
      <xdr:row>3</xdr:row>
      <xdr:rowOff>15240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C9BBAC-93FE-4B44-B735-A135866D5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1620" y="175260"/>
          <a:ext cx="653577" cy="403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640080</xdr:colOff>
      <xdr:row>1</xdr:row>
      <xdr:rowOff>15240</xdr:rowOff>
    </xdr:from>
    <xdr:to>
      <xdr:col>13</xdr:col>
      <xdr:colOff>508797</xdr:colOff>
      <xdr:row>3</xdr:row>
      <xdr:rowOff>22860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C74B0-76A3-49DC-8444-0803BA6F7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9440" y="198120"/>
          <a:ext cx="653577" cy="403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525780</xdr:colOff>
      <xdr:row>1</xdr:row>
      <xdr:rowOff>22860</xdr:rowOff>
    </xdr:from>
    <xdr:to>
      <xdr:col>13</xdr:col>
      <xdr:colOff>394497</xdr:colOff>
      <xdr:row>3</xdr:row>
      <xdr:rowOff>30480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57AA88-94CF-4E30-A2F3-62A3B82B7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45140" y="205740"/>
          <a:ext cx="653577" cy="403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624840</xdr:colOff>
      <xdr:row>0</xdr:row>
      <xdr:rowOff>99060</xdr:rowOff>
    </xdr:from>
    <xdr:to>
      <xdr:col>5</xdr:col>
      <xdr:colOff>493557</xdr:colOff>
      <xdr:row>2</xdr:row>
      <xdr:rowOff>121920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74B5DF-4C1D-4565-ABFA-5E270F88B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31280" y="99060"/>
          <a:ext cx="653577" cy="403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464820</xdr:colOff>
      <xdr:row>0</xdr:row>
      <xdr:rowOff>121920</xdr:rowOff>
    </xdr:from>
    <xdr:to>
      <xdr:col>10</xdr:col>
      <xdr:colOff>333537</xdr:colOff>
      <xdr:row>2</xdr:row>
      <xdr:rowOff>144780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CC358-937A-41B9-9EF9-9AFADD672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52560" y="121920"/>
          <a:ext cx="653577" cy="4038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464820</xdr:colOff>
      <xdr:row>0</xdr:row>
      <xdr:rowOff>137160</xdr:rowOff>
    </xdr:from>
    <xdr:to>
      <xdr:col>4</xdr:col>
      <xdr:colOff>333537</xdr:colOff>
      <xdr:row>2</xdr:row>
      <xdr:rowOff>160020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1AAB51-6B38-4889-9D7D-F843DCE4E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27080" y="137160"/>
          <a:ext cx="653577" cy="403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742F0-0FE6-40D8-9E8F-E140D673253D}">
  <dimension ref="A1:C42"/>
  <sheetViews>
    <sheetView showGridLines="0" showRowColHeaders="0" tabSelected="1" workbookViewId="0"/>
  </sheetViews>
  <sheetFormatPr baseColWidth="10" defaultColWidth="0" defaultRowHeight="15.6" zeroHeight="1" x14ac:dyDescent="0.35"/>
  <cols>
    <col min="1" max="1" width="11.44140625" customWidth="1"/>
    <col min="2" max="2" width="145" style="30" customWidth="1"/>
    <col min="3" max="3" width="17.33203125" style="42" customWidth="1"/>
    <col min="4" max="16384" width="11.44140625" hidden="1"/>
  </cols>
  <sheetData>
    <row r="1" spans="1:3" x14ac:dyDescent="0.35"/>
    <row r="2" spans="1:3" x14ac:dyDescent="0.35"/>
    <row r="3" spans="1:3" ht="33" x14ac:dyDescent="0.35">
      <c r="B3" s="75" t="s">
        <v>190</v>
      </c>
    </row>
    <row r="4" spans="1:3" ht="33" x14ac:dyDescent="0.35">
      <c r="B4" s="75"/>
    </row>
    <row r="5" spans="1:3" ht="25.8" x14ac:dyDescent="0.35">
      <c r="B5" s="76" t="s">
        <v>174</v>
      </c>
    </row>
    <row r="6" spans="1:3" x14ac:dyDescent="0.35">
      <c r="A6" s="42"/>
      <c r="C6" s="43"/>
    </row>
    <row r="7" spans="1:3" x14ac:dyDescent="0.35">
      <c r="A7" s="42"/>
      <c r="B7" s="77" t="s">
        <v>175</v>
      </c>
      <c r="C7" s="44"/>
    </row>
    <row r="8" spans="1:3" x14ac:dyDescent="0.35">
      <c r="A8" s="42"/>
      <c r="B8" s="77" t="s">
        <v>176</v>
      </c>
      <c r="C8" s="44"/>
    </row>
    <row r="9" spans="1:3" x14ac:dyDescent="0.35">
      <c r="A9" s="42"/>
      <c r="B9" s="77" t="s">
        <v>177</v>
      </c>
      <c r="C9" s="44"/>
    </row>
    <row r="10" spans="1:3" x14ac:dyDescent="0.35">
      <c r="A10" s="42"/>
      <c r="B10" s="77" t="s">
        <v>178</v>
      </c>
      <c r="C10" s="44"/>
    </row>
    <row r="11" spans="1:3" x14ac:dyDescent="0.35">
      <c r="A11" s="42"/>
      <c r="B11" s="77" t="s">
        <v>179</v>
      </c>
      <c r="C11" s="44"/>
    </row>
    <row r="12" spans="1:3" x14ac:dyDescent="0.35">
      <c r="A12" s="42"/>
      <c r="B12" s="77" t="s">
        <v>180</v>
      </c>
      <c r="C12" s="44"/>
    </row>
    <row r="13" spans="1:3" x14ac:dyDescent="0.35">
      <c r="A13" s="42"/>
      <c r="B13" s="77" t="s">
        <v>181</v>
      </c>
      <c r="C13" s="44"/>
    </row>
    <row r="14" spans="1:3" x14ac:dyDescent="0.35">
      <c r="A14" s="42"/>
      <c r="B14" s="77" t="s">
        <v>182</v>
      </c>
      <c r="C14" s="44"/>
    </row>
    <row r="15" spans="1:3" x14ac:dyDescent="0.35">
      <c r="A15" s="42"/>
      <c r="B15" s="77" t="s">
        <v>183</v>
      </c>
      <c r="C15" s="44"/>
    </row>
    <row r="16" spans="1:3" x14ac:dyDescent="0.35">
      <c r="A16" s="42"/>
      <c r="B16" s="77" t="s">
        <v>184</v>
      </c>
      <c r="C16" s="44"/>
    </row>
    <row r="17" spans="1:3" x14ac:dyDescent="0.35">
      <c r="A17" s="42"/>
      <c r="B17" s="77" t="s">
        <v>185</v>
      </c>
      <c r="C17" s="44"/>
    </row>
    <row r="18" spans="1:3" x14ac:dyDescent="0.35"/>
    <row r="19" spans="1:3" x14ac:dyDescent="0.35"/>
    <row r="20" spans="1:3" x14ac:dyDescent="0.35"/>
    <row r="21" spans="1:3" x14ac:dyDescent="0.35"/>
    <row r="22" spans="1:3" x14ac:dyDescent="0.35"/>
    <row r="23" spans="1:3" x14ac:dyDescent="0.35"/>
    <row r="24" spans="1:3" hidden="1" x14ac:dyDescent="0.35"/>
    <row r="25" spans="1:3" hidden="1" x14ac:dyDescent="0.35"/>
    <row r="26" spans="1:3" hidden="1" x14ac:dyDescent="0.35"/>
    <row r="27" spans="1:3" hidden="1" x14ac:dyDescent="0.35"/>
    <row r="28" spans="1:3" hidden="1" x14ac:dyDescent="0.35"/>
    <row r="29" spans="1:3" hidden="1" x14ac:dyDescent="0.35"/>
    <row r="30" spans="1:3" hidden="1" x14ac:dyDescent="0.35"/>
    <row r="31" spans="1:3" hidden="1" x14ac:dyDescent="0.35"/>
    <row r="32" spans="1:3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x14ac:dyDescent="0.35"/>
  </sheetData>
  <hyperlinks>
    <hyperlink ref="B7" location="'1'!A1" display="Tabla 1: Capital y Fondos Propios" xr:uid="{A54980A0-2387-4376-956C-C24E7FBECC1D}"/>
    <hyperlink ref="B8" location="'2'!A1" display="Tabla 2: Presentación de los RWA (OV1)" xr:uid="{2E29F5DD-C8B2-43E4-ABEC-195B61AD75CC}"/>
    <hyperlink ref="B9" location="'3'!A1" display="Tabla 3: Método estándar: exposición al riesgo de crédito y efectos de técnicas para su mitigación (CRM) (CR4)" xr:uid="{08406657-23FA-48C2-9445-C66DDA372D18}"/>
    <hyperlink ref="B11" location="'5'!A1" display="Tabla 5: Exposiciones bajo el método IRB-IRF (CR6 EMPRESAS)" xr:uid="{04562C6F-FFDF-4266-8D7E-A1C322943D12}"/>
    <hyperlink ref="B13" location="'7'!A1" display="Tabla 7: Variaciones de RWA bajo el método IRB (CR8)" xr:uid="{E30CC97C-051D-44D1-85AD-DFEDC404EDFC}"/>
    <hyperlink ref="B14" location="'8'!A1" display="Tabla 8: Financiación especializada en IRB (CR10)" xr:uid="{4FB711DD-CC06-49A1-A7C2-4256B05ABFB4}"/>
    <hyperlink ref="B10" location="'4'!A1" display="Tabla 4: Método IRB-IRF: Exposiciones y Activos Ponderados por Riesgo" xr:uid="{AFD7FA47-242A-4B8E-8EF9-C4A3CE09641B}"/>
    <hyperlink ref="B15" location="'9'!A1" display="Tabla 9: Resumen de la conciliación de los activos contables y las exposiciones correspondientes a la ratio de apalancamiento (LRSum)" xr:uid="{48D673B1-D455-4D3E-89B7-53133A766B49}"/>
    <hyperlink ref="B16" location="'10'!A1" display="Tabla 10: Cuadro divulgativo común de la ratio de apalancamiento (LRCom)" xr:uid="{3B654C50-1431-4AED-9DA1-0CC0391663DD}"/>
    <hyperlink ref="B17" location="'11'!A1" display="Tabla 11: Desglose de exposiciones dentro de balance (excluidos derivados, SFT y exposiciones excluidas (LRSpl)" xr:uid="{53C8F8AB-AABA-4816-98CA-43AE51673DB9}"/>
    <hyperlink ref="B12" location="'CR6 (MINORISTAS)'!A1" display="Exposiciones bajo el método IRB avanzado (CR6 MINORISTAS)" xr:uid="{D766D4C2-1628-45A2-BB0A-02711E24370A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51DCD-7F14-4A44-B2F9-01A5EFE4E533}">
  <dimension ref="A1:E16"/>
  <sheetViews>
    <sheetView showGridLines="0" showRowColHeaders="0" workbookViewId="0"/>
  </sheetViews>
  <sheetFormatPr baseColWidth="10" defaultColWidth="0" defaultRowHeight="14.4" zeroHeight="1" x14ac:dyDescent="0.3"/>
  <cols>
    <col min="1" max="1" width="11.44140625" customWidth="1"/>
    <col min="2" max="2" width="129.6640625" style="30" bestFit="1" customWidth="1"/>
    <col min="3" max="5" width="11.44140625" customWidth="1"/>
    <col min="6" max="16384" width="11.44140625" hidden="1"/>
  </cols>
  <sheetData>
    <row r="1" spans="2:3" x14ac:dyDescent="0.3"/>
    <row r="2" spans="2:3" ht="15.6" x14ac:dyDescent="0.35">
      <c r="B2" s="41" t="s">
        <v>183</v>
      </c>
    </row>
    <row r="3" spans="2:3" ht="15" thickBot="1" x14ac:dyDescent="0.35"/>
    <row r="4" spans="2:3" ht="15" thickBot="1" x14ac:dyDescent="0.35">
      <c r="B4" s="33"/>
      <c r="C4" s="29" t="s">
        <v>191</v>
      </c>
    </row>
    <row r="5" spans="2:3" ht="15" thickBot="1" x14ac:dyDescent="0.35">
      <c r="B5" s="5" t="s">
        <v>73</v>
      </c>
      <c r="C5" s="10">
        <v>99879104</v>
      </c>
    </row>
    <row r="6" spans="2:3" ht="15" thickBot="1" x14ac:dyDescent="0.35">
      <c r="B6" s="5" t="s">
        <v>74</v>
      </c>
      <c r="C6" s="10">
        <v>0</v>
      </c>
    </row>
    <row r="7" spans="2:3" ht="15" thickBot="1" x14ac:dyDescent="0.35">
      <c r="B7" s="5" t="s">
        <v>75</v>
      </c>
      <c r="C7" s="11">
        <v>0</v>
      </c>
    </row>
    <row r="8" spans="2:3" ht="15" thickBot="1" x14ac:dyDescent="0.35">
      <c r="B8" s="5" t="s">
        <v>76</v>
      </c>
      <c r="C8" s="10">
        <v>-152498</v>
      </c>
    </row>
    <row r="9" spans="2:3" ht="15" thickBot="1" x14ac:dyDescent="0.35">
      <c r="B9" s="5" t="s">
        <v>77</v>
      </c>
      <c r="C9" s="10">
        <v>-1165355</v>
      </c>
    </row>
    <row r="10" spans="2:3" ht="15" thickBot="1" x14ac:dyDescent="0.35">
      <c r="B10" s="5" t="s">
        <v>78</v>
      </c>
      <c r="C10" s="10">
        <v>6663247</v>
      </c>
    </row>
    <row r="11" spans="2:3" ht="15" thickBot="1" x14ac:dyDescent="0.35">
      <c r="B11" s="5" t="s">
        <v>79</v>
      </c>
      <c r="C11" s="11">
        <v>0</v>
      </c>
    </row>
    <row r="12" spans="2:3" ht="15" thickBot="1" x14ac:dyDescent="0.35">
      <c r="B12" s="5" t="s">
        <v>80</v>
      </c>
      <c r="C12" s="10">
        <v>-14197118</v>
      </c>
    </row>
    <row r="13" spans="2:3" ht="15" thickBot="1" x14ac:dyDescent="0.35">
      <c r="B13" s="5" t="s">
        <v>81</v>
      </c>
      <c r="C13" s="10">
        <v>-792585</v>
      </c>
    </row>
    <row r="14" spans="2:3" ht="15" thickBot="1" x14ac:dyDescent="0.35">
      <c r="B14" s="17" t="s">
        <v>82</v>
      </c>
      <c r="C14" s="12">
        <v>90234794</v>
      </c>
    </row>
    <row r="15" spans="2:3" x14ac:dyDescent="0.3">
      <c r="B15" s="22"/>
      <c r="C15" s="18" t="s">
        <v>40</v>
      </c>
    </row>
    <row r="16" spans="2:3" x14ac:dyDescent="0.3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BA329-C303-4AE3-8C2C-EA36F6E25EC6}">
  <dimension ref="A1:E44"/>
  <sheetViews>
    <sheetView showGridLines="0" showRowColHeaders="0" workbookViewId="0">
      <selection activeCell="E10" sqref="E10"/>
    </sheetView>
  </sheetViews>
  <sheetFormatPr baseColWidth="10" defaultColWidth="0" defaultRowHeight="14.4" zeroHeight="1" x14ac:dyDescent="0.3"/>
  <cols>
    <col min="1" max="1" width="11.44140625" customWidth="1"/>
    <col min="2" max="2" width="102.33203125" style="30" bestFit="1" customWidth="1"/>
    <col min="3" max="3" width="11.44140625" style="30" customWidth="1"/>
    <col min="4" max="5" width="11.44140625" customWidth="1"/>
    <col min="6" max="16384" width="11.44140625" hidden="1"/>
  </cols>
  <sheetData>
    <row r="1" spans="2:3" x14ac:dyDescent="0.3"/>
    <row r="2" spans="2:3" ht="15.6" x14ac:dyDescent="0.35">
      <c r="B2" s="41" t="s">
        <v>184</v>
      </c>
    </row>
    <row r="3" spans="2:3" ht="15" thickBot="1" x14ac:dyDescent="0.35"/>
    <row r="4" spans="2:3" ht="36" customHeight="1" thickBot="1" x14ac:dyDescent="0.35">
      <c r="B4" s="95" t="s">
        <v>83</v>
      </c>
      <c r="C4" s="95"/>
    </row>
    <row r="5" spans="2:3" ht="38.25" customHeight="1" thickBot="1" x14ac:dyDescent="0.35">
      <c r="B5" s="93" t="s">
        <v>84</v>
      </c>
      <c r="C5" s="93"/>
    </row>
    <row r="6" spans="2:3" ht="15" thickBot="1" x14ac:dyDescent="0.35">
      <c r="B6" s="5" t="s">
        <v>85</v>
      </c>
      <c r="C6" s="3">
        <v>82344463</v>
      </c>
    </row>
    <row r="7" spans="2:3" ht="15" thickBot="1" x14ac:dyDescent="0.35">
      <c r="B7" s="5" t="s">
        <v>86</v>
      </c>
      <c r="C7" s="3">
        <v>-792585</v>
      </c>
    </row>
    <row r="8" spans="2:3" ht="15" thickBot="1" x14ac:dyDescent="0.35">
      <c r="B8" s="17" t="s">
        <v>87</v>
      </c>
      <c r="C8" s="13">
        <v>81551878</v>
      </c>
    </row>
    <row r="9" spans="2:3" ht="25.5" customHeight="1" thickBot="1" x14ac:dyDescent="0.35">
      <c r="B9" s="93" t="s">
        <v>88</v>
      </c>
      <c r="C9" s="93"/>
    </row>
    <row r="10" spans="2:3" ht="15" thickBot="1" x14ac:dyDescent="0.35">
      <c r="B10" s="5" t="s">
        <v>89</v>
      </c>
      <c r="C10" s="3">
        <v>152248</v>
      </c>
    </row>
    <row r="11" spans="2:3" ht="15" thickBot="1" x14ac:dyDescent="0.35">
      <c r="B11" s="5" t="s">
        <v>90</v>
      </c>
      <c r="C11" s="3">
        <v>446540</v>
      </c>
    </row>
    <row r="12" spans="2:3" ht="15" thickBot="1" x14ac:dyDescent="0.35">
      <c r="B12" s="5" t="s">
        <v>91</v>
      </c>
      <c r="C12" s="73">
        <v>0</v>
      </c>
    </row>
    <row r="13" spans="2:3" ht="15" thickBot="1" x14ac:dyDescent="0.35">
      <c r="B13" s="5" t="s">
        <v>92</v>
      </c>
      <c r="C13" s="73">
        <v>0</v>
      </c>
    </row>
    <row r="14" spans="2:3" ht="15" thickBot="1" x14ac:dyDescent="0.35">
      <c r="B14" s="5" t="s">
        <v>93</v>
      </c>
      <c r="C14" s="3">
        <v>-188094</v>
      </c>
    </row>
    <row r="15" spans="2:3" ht="15" thickBot="1" x14ac:dyDescent="0.35">
      <c r="B15" s="5" t="s">
        <v>94</v>
      </c>
      <c r="C15" s="73">
        <v>0</v>
      </c>
    </row>
    <row r="16" spans="2:3" ht="15" thickBot="1" x14ac:dyDescent="0.35">
      <c r="B16" s="5" t="s">
        <v>95</v>
      </c>
      <c r="C16" s="73">
        <v>0</v>
      </c>
    </row>
    <row r="17" spans="2:3" ht="15" thickBot="1" x14ac:dyDescent="0.35">
      <c r="B17" s="5" t="s">
        <v>96</v>
      </c>
      <c r="C17" s="73">
        <v>0</v>
      </c>
    </row>
    <row r="18" spans="2:3" ht="15" thickBot="1" x14ac:dyDescent="0.35">
      <c r="B18" s="5" t="s">
        <v>97</v>
      </c>
      <c r="C18" s="3">
        <v>410694</v>
      </c>
    </row>
    <row r="19" spans="2:3" ht="25.5" customHeight="1" thickBot="1" x14ac:dyDescent="0.35">
      <c r="B19" s="93" t="s">
        <v>98</v>
      </c>
      <c r="C19" s="93"/>
    </row>
    <row r="20" spans="2:3" ht="15" thickBot="1" x14ac:dyDescent="0.35">
      <c r="B20" s="5" t="s">
        <v>99</v>
      </c>
      <c r="C20" s="3">
        <v>1606432</v>
      </c>
    </row>
    <row r="21" spans="2:3" ht="15" thickBot="1" x14ac:dyDescent="0.35">
      <c r="B21" s="5" t="s">
        <v>100</v>
      </c>
      <c r="C21" s="73">
        <v>0</v>
      </c>
    </row>
    <row r="22" spans="2:3" ht="15" thickBot="1" x14ac:dyDescent="0.35">
      <c r="B22" s="5" t="s">
        <v>101</v>
      </c>
      <c r="C22" s="3">
        <v>2542</v>
      </c>
    </row>
    <row r="23" spans="2:3" ht="15" thickBot="1" x14ac:dyDescent="0.35">
      <c r="B23" s="5" t="s">
        <v>102</v>
      </c>
      <c r="C23" s="73">
        <v>0</v>
      </c>
    </row>
    <row r="24" spans="2:3" ht="15" thickBot="1" x14ac:dyDescent="0.35">
      <c r="B24" s="5" t="s">
        <v>103</v>
      </c>
      <c r="C24" s="73">
        <v>0</v>
      </c>
    </row>
    <row r="25" spans="2:3" ht="15" thickBot="1" x14ac:dyDescent="0.35">
      <c r="B25" s="5" t="s">
        <v>104</v>
      </c>
      <c r="C25" s="73">
        <v>0</v>
      </c>
    </row>
    <row r="26" spans="2:3" ht="15" thickBot="1" x14ac:dyDescent="0.35">
      <c r="B26" s="5" t="s">
        <v>105</v>
      </c>
      <c r="C26" s="3">
        <v>1608975</v>
      </c>
    </row>
    <row r="27" spans="2:3" ht="38.25" customHeight="1" thickBot="1" x14ac:dyDescent="0.35">
      <c r="B27" s="93" t="s">
        <v>106</v>
      </c>
      <c r="C27" s="93"/>
    </row>
    <row r="28" spans="2:3" ht="15" thickBot="1" x14ac:dyDescent="0.35">
      <c r="B28" s="5" t="s">
        <v>107</v>
      </c>
      <c r="C28" s="3">
        <v>22683779</v>
      </c>
    </row>
    <row r="29" spans="2:3" ht="15" thickBot="1" x14ac:dyDescent="0.35">
      <c r="B29" s="5" t="s">
        <v>108</v>
      </c>
      <c r="C29" s="3">
        <v>-16020532</v>
      </c>
    </row>
    <row r="30" spans="2:3" ht="15" thickBot="1" x14ac:dyDescent="0.35">
      <c r="B30" s="5" t="s">
        <v>109</v>
      </c>
      <c r="C30" s="3">
        <v>6663247</v>
      </c>
    </row>
    <row r="31" spans="2:3" ht="15" thickBot="1" x14ac:dyDescent="0.35">
      <c r="B31" s="93" t="s">
        <v>110</v>
      </c>
      <c r="C31" s="93"/>
    </row>
    <row r="32" spans="2:3" ht="15" thickBot="1" x14ac:dyDescent="0.35">
      <c r="B32" s="5" t="s">
        <v>111</v>
      </c>
      <c r="C32" s="73">
        <v>0</v>
      </c>
    </row>
    <row r="33" spans="2:4" ht="15" thickBot="1" x14ac:dyDescent="0.35">
      <c r="B33" s="5" t="s">
        <v>112</v>
      </c>
      <c r="C33" s="73">
        <v>0</v>
      </c>
    </row>
    <row r="34" spans="2:4" ht="25.5" customHeight="1" thickBot="1" x14ac:dyDescent="0.35">
      <c r="B34" s="93" t="s">
        <v>113</v>
      </c>
      <c r="C34" s="93"/>
    </row>
    <row r="35" spans="2:4" ht="15" thickBot="1" x14ac:dyDescent="0.35">
      <c r="B35" s="5" t="s">
        <v>114</v>
      </c>
      <c r="C35" s="3">
        <v>4519491</v>
      </c>
    </row>
    <row r="36" spans="2:4" ht="15" thickBot="1" x14ac:dyDescent="0.35">
      <c r="B36" s="5" t="s">
        <v>115</v>
      </c>
      <c r="C36" s="3">
        <v>90234794</v>
      </c>
    </row>
    <row r="37" spans="2:4" ht="15" thickBot="1" x14ac:dyDescent="0.35">
      <c r="B37" s="93" t="s">
        <v>116</v>
      </c>
      <c r="C37" s="93"/>
    </row>
    <row r="38" spans="2:4" ht="15" thickBot="1" x14ac:dyDescent="0.35">
      <c r="B38" s="81" t="s">
        <v>116</v>
      </c>
      <c r="C38" s="82">
        <v>5.0099999999999999E-2</v>
      </c>
    </row>
    <row r="39" spans="2:4" ht="15" thickBot="1" x14ac:dyDescent="0.35">
      <c r="B39" s="81" t="s">
        <v>195</v>
      </c>
      <c r="C39" s="82">
        <v>4.3299999999999998E-2</v>
      </c>
    </row>
    <row r="40" spans="2:4" ht="21" thickBot="1" x14ac:dyDescent="0.35">
      <c r="B40" s="81" t="s">
        <v>192</v>
      </c>
      <c r="C40" s="11" t="s">
        <v>193</v>
      </c>
    </row>
    <row r="41" spans="2:4" ht="15" thickBot="1" x14ac:dyDescent="0.35">
      <c r="B41" s="81" t="s">
        <v>194</v>
      </c>
      <c r="C41" s="11" t="s">
        <v>0</v>
      </c>
    </row>
    <row r="42" spans="2:4" x14ac:dyDescent="0.3">
      <c r="B42" s="94" t="s">
        <v>40</v>
      </c>
      <c r="C42" s="94"/>
      <c r="D42" s="80"/>
    </row>
    <row r="43" spans="2:4" x14ac:dyDescent="0.3"/>
    <row r="44" spans="2:4" x14ac:dyDescent="0.3"/>
  </sheetData>
  <mergeCells count="9">
    <mergeCell ref="B34:C34"/>
    <mergeCell ref="B37:C37"/>
    <mergeCell ref="B42:C42"/>
    <mergeCell ref="B4:C4"/>
    <mergeCell ref="B5:C5"/>
    <mergeCell ref="B9:C9"/>
    <mergeCell ref="B19:C19"/>
    <mergeCell ref="B27:C27"/>
    <mergeCell ref="B31:C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4A15-B9F9-409E-A7FE-206808A505E7}">
  <dimension ref="A1:E18"/>
  <sheetViews>
    <sheetView showGridLines="0" showRowColHeaders="0" workbookViewId="0">
      <selection activeCell="B2" sqref="B2"/>
    </sheetView>
  </sheetViews>
  <sheetFormatPr baseColWidth="10" defaultColWidth="0" defaultRowHeight="14.4" zeroHeight="1" x14ac:dyDescent="0.3"/>
  <cols>
    <col min="1" max="1" width="11.44140625" customWidth="1"/>
    <col min="2" max="2" width="143.5546875" style="30" customWidth="1"/>
    <col min="3" max="3" width="16.33203125" style="30" customWidth="1"/>
    <col min="4" max="5" width="11.44140625" customWidth="1"/>
    <col min="6" max="16384" width="11.44140625" hidden="1"/>
  </cols>
  <sheetData>
    <row r="1" spans="2:3" x14ac:dyDescent="0.3"/>
    <row r="2" spans="2:3" ht="15.6" x14ac:dyDescent="0.35">
      <c r="B2" s="41" t="s">
        <v>185</v>
      </c>
    </row>
    <row r="3" spans="2:3" ht="15" thickBot="1" x14ac:dyDescent="0.35"/>
    <row r="4" spans="2:3" ht="36" customHeight="1" thickBot="1" x14ac:dyDescent="0.35">
      <c r="B4" s="95" t="s">
        <v>83</v>
      </c>
      <c r="C4" s="95"/>
    </row>
    <row r="5" spans="2:3" ht="15" thickBot="1" x14ac:dyDescent="0.35">
      <c r="B5" s="34" t="s">
        <v>117</v>
      </c>
      <c r="C5" s="39">
        <v>82344463</v>
      </c>
    </row>
    <row r="6" spans="2:3" ht="15" thickBot="1" x14ac:dyDescent="0.35">
      <c r="B6" s="17" t="s">
        <v>118</v>
      </c>
      <c r="C6" s="13">
        <v>1964222</v>
      </c>
    </row>
    <row r="7" spans="2:3" ht="15" thickBot="1" x14ac:dyDescent="0.35">
      <c r="B7" s="17" t="s">
        <v>119</v>
      </c>
      <c r="C7" s="13">
        <v>80380241</v>
      </c>
    </row>
    <row r="8" spans="2:3" ht="15" thickBot="1" x14ac:dyDescent="0.35">
      <c r="B8" s="5" t="s">
        <v>37</v>
      </c>
      <c r="C8" s="73">
        <v>0</v>
      </c>
    </row>
    <row r="9" spans="2:3" ht="15" thickBot="1" x14ac:dyDescent="0.35">
      <c r="B9" s="5" t="s">
        <v>120</v>
      </c>
      <c r="C9" s="3">
        <v>13623808</v>
      </c>
    </row>
    <row r="10" spans="2:3" ht="15" thickBot="1" x14ac:dyDescent="0.35">
      <c r="B10" s="5" t="s">
        <v>121</v>
      </c>
      <c r="C10" s="3">
        <v>10300</v>
      </c>
    </row>
    <row r="11" spans="2:3" ht="15" thickBot="1" x14ac:dyDescent="0.35">
      <c r="B11" s="5" t="s">
        <v>41</v>
      </c>
      <c r="C11" s="3">
        <v>4780624</v>
      </c>
    </row>
    <row r="12" spans="2:3" ht="15" thickBot="1" x14ac:dyDescent="0.35">
      <c r="B12" s="5" t="s">
        <v>122</v>
      </c>
      <c r="C12" s="3">
        <v>30842329</v>
      </c>
    </row>
    <row r="13" spans="2:3" ht="15" thickBot="1" x14ac:dyDescent="0.35">
      <c r="B13" s="5" t="s">
        <v>42</v>
      </c>
      <c r="C13" s="3">
        <v>8483562</v>
      </c>
    </row>
    <row r="14" spans="2:3" ht="15" thickBot="1" x14ac:dyDescent="0.35">
      <c r="B14" s="5" t="s">
        <v>26</v>
      </c>
      <c r="C14" s="3">
        <v>16870353</v>
      </c>
    </row>
    <row r="15" spans="2:3" ht="15" thickBot="1" x14ac:dyDescent="0.35">
      <c r="B15" s="5" t="s">
        <v>123</v>
      </c>
      <c r="C15" s="3">
        <v>1034564</v>
      </c>
    </row>
    <row r="16" spans="2:3" ht="15" thickBot="1" x14ac:dyDescent="0.35">
      <c r="B16" s="5" t="s">
        <v>124</v>
      </c>
      <c r="C16" s="3">
        <v>4734700</v>
      </c>
    </row>
    <row r="17" spans="2:3" x14ac:dyDescent="0.3">
      <c r="B17" s="94" t="s">
        <v>40</v>
      </c>
      <c r="C17" s="94"/>
    </row>
    <row r="18" spans="2:3" x14ac:dyDescent="0.3"/>
  </sheetData>
  <mergeCells count="2">
    <mergeCell ref="B4:C4"/>
    <mergeCell ref="B17:C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9DA64-7834-4F05-9372-ABC814A9051B}">
  <dimension ref="A1:K34"/>
  <sheetViews>
    <sheetView showGridLines="0" showRowColHeaders="0" workbookViewId="0"/>
  </sheetViews>
  <sheetFormatPr baseColWidth="10" defaultColWidth="0" defaultRowHeight="14.4" zeroHeight="1" x14ac:dyDescent="0.3"/>
  <cols>
    <col min="1" max="1" width="11.44140625" customWidth="1"/>
    <col min="2" max="2" width="85.109375" style="30" bestFit="1" customWidth="1"/>
    <col min="3" max="8" width="11.44140625" customWidth="1"/>
    <col min="9" max="11" width="0" hidden="1" customWidth="1"/>
    <col min="12" max="16384" width="11.44140625" hidden="1"/>
  </cols>
  <sheetData>
    <row r="1" spans="2:6" x14ac:dyDescent="0.3"/>
    <row r="2" spans="2:6" ht="15.6" x14ac:dyDescent="0.35">
      <c r="B2" s="41" t="s">
        <v>186</v>
      </c>
    </row>
    <row r="3" spans="2:6" ht="15" thickBot="1" x14ac:dyDescent="0.35"/>
    <row r="4" spans="2:6" ht="15" thickBot="1" x14ac:dyDescent="0.35">
      <c r="B4" s="1"/>
      <c r="C4" s="2" t="s">
        <v>191</v>
      </c>
      <c r="D4" s="2" t="s">
        <v>196</v>
      </c>
      <c r="E4" s="2" t="s">
        <v>146</v>
      </c>
      <c r="F4" s="2" t="s">
        <v>133</v>
      </c>
    </row>
    <row r="5" spans="2:6" ht="15" thickBot="1" x14ac:dyDescent="0.35">
      <c r="B5" s="5" t="s">
        <v>148</v>
      </c>
      <c r="C5" s="3">
        <v>4949671.5732508851</v>
      </c>
      <c r="D5" s="3">
        <v>4903740.2919031084</v>
      </c>
      <c r="E5" s="3">
        <f t="shared" ref="E5:E9" si="0">+C5-D5</f>
        <v>45931.281347776763</v>
      </c>
      <c r="F5" s="53">
        <f t="shared" ref="F5:F10" si="1">+E5/D5</f>
        <v>9.3665811428914683E-3</v>
      </c>
    </row>
    <row r="6" spans="2:6" ht="15" thickBot="1" x14ac:dyDescent="0.35">
      <c r="B6" s="5" t="s">
        <v>134</v>
      </c>
      <c r="C6" s="3">
        <v>269659.84619999997</v>
      </c>
      <c r="D6" s="3">
        <v>269659.84619999997</v>
      </c>
      <c r="E6" s="3">
        <f t="shared" si="0"/>
        <v>0</v>
      </c>
      <c r="F6" s="53">
        <f t="shared" si="1"/>
        <v>0</v>
      </c>
    </row>
    <row r="7" spans="2:6" ht="15" thickBot="1" x14ac:dyDescent="0.35">
      <c r="B7" s="5" t="s">
        <v>135</v>
      </c>
      <c r="C7" s="3">
        <v>65288.940261958502</v>
      </c>
      <c r="D7" s="3">
        <v>272399.86053334415</v>
      </c>
      <c r="E7" s="3">
        <f t="shared" si="0"/>
        <v>-207110.92027138564</v>
      </c>
      <c r="F7" s="53">
        <f t="shared" si="1"/>
        <v>-0.76031947984802084</v>
      </c>
    </row>
    <row r="8" spans="2:6" ht="15" thickBot="1" x14ac:dyDescent="0.35">
      <c r="B8" s="5" t="s">
        <v>136</v>
      </c>
      <c r="C8" s="3">
        <v>4614722.7867889265</v>
      </c>
      <c r="D8" s="3">
        <v>4361680.5851697642</v>
      </c>
      <c r="E8" s="3">
        <f t="shared" si="0"/>
        <v>253042.20161916222</v>
      </c>
      <c r="F8" s="53">
        <f t="shared" si="1"/>
        <v>5.8014840077821372E-2</v>
      </c>
    </row>
    <row r="9" spans="2:6" ht="15" thickBot="1" x14ac:dyDescent="0.35">
      <c r="B9" s="5" t="s">
        <v>149</v>
      </c>
      <c r="C9" s="3">
        <v>-780180.85914757382</v>
      </c>
      <c r="D9" s="3">
        <v>-732164.58187878621</v>
      </c>
      <c r="E9" s="3">
        <f t="shared" si="0"/>
        <v>-48016.277268787613</v>
      </c>
      <c r="F9" s="53">
        <f t="shared" si="1"/>
        <v>6.5581261996550622E-2</v>
      </c>
    </row>
    <row r="10" spans="2:6" ht="15" thickBot="1" x14ac:dyDescent="0.35">
      <c r="B10" s="6" t="s">
        <v>137</v>
      </c>
      <c r="C10" s="7">
        <f>+C9+C5</f>
        <v>4169490.7141033113</v>
      </c>
      <c r="D10" s="7">
        <f>+D9+D5</f>
        <v>4171575.7100243224</v>
      </c>
      <c r="E10" s="7">
        <f t="shared" ref="E10" si="2">+C10-D10</f>
        <v>-2084.9959210110828</v>
      </c>
      <c r="F10" s="54">
        <f t="shared" si="1"/>
        <v>-4.9981015950419517E-4</v>
      </c>
    </row>
    <row r="11" spans="2:6" ht="15" thickBot="1" x14ac:dyDescent="0.35">
      <c r="B11" s="5"/>
      <c r="C11" s="3"/>
      <c r="D11" s="3"/>
      <c r="E11" s="4"/>
      <c r="F11" s="53"/>
    </row>
    <row r="12" spans="2:6" ht="15" thickBot="1" x14ac:dyDescent="0.35">
      <c r="B12" s="5" t="s">
        <v>138</v>
      </c>
      <c r="C12" s="3">
        <v>350000</v>
      </c>
      <c r="D12" s="3">
        <v>350000</v>
      </c>
      <c r="E12" s="3">
        <v>0</v>
      </c>
      <c r="F12" s="53">
        <v>0</v>
      </c>
    </row>
    <row r="13" spans="2:6" ht="15" thickBot="1" x14ac:dyDescent="0.35">
      <c r="B13" s="5" t="s">
        <v>139</v>
      </c>
      <c r="C13" s="3"/>
      <c r="D13" s="3"/>
      <c r="E13" s="3"/>
      <c r="F13" s="53"/>
    </row>
    <row r="14" spans="2:6" ht="15" thickBot="1" x14ac:dyDescent="0.35">
      <c r="B14" s="6" t="s">
        <v>140</v>
      </c>
      <c r="C14" s="7">
        <f>+C10+C12</f>
        <v>4519490.7141033113</v>
      </c>
      <c r="D14" s="7">
        <f>+D10+D12</f>
        <v>4521575.7100243224</v>
      </c>
      <c r="E14" s="7">
        <f t="shared" ref="E14" si="3">+C14-D14</f>
        <v>-2084.9959210110828</v>
      </c>
      <c r="F14" s="54">
        <f>+E14/D14</f>
        <v>-4.6112153256411297E-4</v>
      </c>
    </row>
    <row r="15" spans="2:6" ht="15" thickBot="1" x14ac:dyDescent="0.35">
      <c r="B15" s="5"/>
      <c r="C15" s="3"/>
      <c r="D15" s="3"/>
      <c r="E15" s="3"/>
      <c r="F15" s="53"/>
    </row>
    <row r="16" spans="2:6" ht="15" thickBot="1" x14ac:dyDescent="0.35">
      <c r="B16" s="5" t="s">
        <v>141</v>
      </c>
      <c r="C16" s="3">
        <v>579898.89512</v>
      </c>
      <c r="D16" s="3">
        <v>579898.89512</v>
      </c>
      <c r="E16" s="3">
        <f>+C16-D16</f>
        <v>0</v>
      </c>
      <c r="F16" s="53">
        <f>+E16/D16</f>
        <v>0</v>
      </c>
    </row>
    <row r="17" spans="2:6" ht="15" thickBot="1" x14ac:dyDescent="0.35">
      <c r="B17" s="5" t="s">
        <v>142</v>
      </c>
      <c r="C17" s="3"/>
      <c r="D17" s="3"/>
      <c r="E17" s="3"/>
      <c r="F17" s="53"/>
    </row>
    <row r="18" spans="2:6" ht="15" thickBot="1" x14ac:dyDescent="0.35">
      <c r="B18" s="6" t="s">
        <v>143</v>
      </c>
      <c r="C18" s="7">
        <f>+C16</f>
        <v>579898.89512</v>
      </c>
      <c r="D18" s="7">
        <f>+D16</f>
        <v>579898.89512</v>
      </c>
      <c r="E18" s="7">
        <f t="shared" ref="E18" si="4">+C18-D18</f>
        <v>0</v>
      </c>
      <c r="F18" s="54">
        <f>+E18/D18</f>
        <v>0</v>
      </c>
    </row>
    <row r="19" spans="2:6" ht="15" thickBot="1" x14ac:dyDescent="0.35">
      <c r="B19" s="46"/>
      <c r="C19" s="3"/>
      <c r="D19" s="3"/>
      <c r="E19" s="3"/>
      <c r="F19" s="53"/>
    </row>
    <row r="20" spans="2:6" ht="15" thickBot="1" x14ac:dyDescent="0.35">
      <c r="B20" s="6" t="s">
        <v>144</v>
      </c>
      <c r="C20" s="7">
        <f>+C18+C14</f>
        <v>5099389.6092233118</v>
      </c>
      <c r="D20" s="7">
        <f>+D18+D14</f>
        <v>5101474.6051443219</v>
      </c>
      <c r="E20" s="7">
        <f t="shared" ref="E20" si="5">+C20-D20</f>
        <v>-2084.9959210101515</v>
      </c>
      <c r="F20" s="54">
        <f>+E20/D20</f>
        <v>-4.087045574837604E-4</v>
      </c>
    </row>
    <row r="21" spans="2:6" ht="15" thickBot="1" x14ac:dyDescent="0.35">
      <c r="B21" s="5"/>
      <c r="C21" s="4"/>
      <c r="D21" s="4"/>
      <c r="E21" s="4"/>
      <c r="F21" s="53"/>
    </row>
    <row r="22" spans="2:6" ht="15" thickBot="1" x14ac:dyDescent="0.35">
      <c r="B22" s="6" t="s">
        <v>145</v>
      </c>
      <c r="C22" s="7">
        <v>33947339.001491763</v>
      </c>
      <c r="D22" s="7">
        <v>33954486.656705908</v>
      </c>
      <c r="E22" s="7">
        <f t="shared" ref="E22" si="6">+C22-D22</f>
        <v>-7147.6552141457796</v>
      </c>
      <c r="F22" s="54">
        <f>+E22/D22</f>
        <v>-2.1050694379248227E-4</v>
      </c>
    </row>
    <row r="23" spans="2:6" ht="15" thickBot="1" x14ac:dyDescent="0.35">
      <c r="B23" s="5"/>
      <c r="C23" s="3"/>
      <c r="D23" s="3"/>
      <c r="E23" s="4"/>
      <c r="F23" s="53"/>
    </row>
    <row r="24" spans="2:6" ht="15" thickBot="1" x14ac:dyDescent="0.35">
      <c r="B24" s="6" t="s">
        <v>150</v>
      </c>
      <c r="C24" s="55">
        <f>+C10/C22*100</f>
        <v>12.282231352272087</v>
      </c>
      <c r="D24" s="55">
        <f>+D10/D22*100</f>
        <v>12.28578641815646</v>
      </c>
      <c r="E24" s="54">
        <f t="shared" ref="E24" si="7">+C24-D24</f>
        <v>-3.5550658843739313E-3</v>
      </c>
      <c r="F24" s="54">
        <f>+E24/D24</f>
        <v>-2.8936412887009847E-4</v>
      </c>
    </row>
    <row r="25" spans="2:6" ht="15" thickBot="1" x14ac:dyDescent="0.35">
      <c r="B25" s="6" t="s">
        <v>151</v>
      </c>
      <c r="C25" s="55">
        <f>+C14/C22*100</f>
        <v>13.313239997705592</v>
      </c>
      <c r="D25" s="55">
        <f>+D14/D22*100</f>
        <v>13.316578029110993</v>
      </c>
      <c r="E25" s="54">
        <f t="shared" ref="E25:E27" si="8">+C25-D25</f>
        <v>-3.3380314054003435E-3</v>
      </c>
      <c r="F25" s="54">
        <f t="shared" ref="F25:F27" si="9">+E25/D25</f>
        <v>-2.5066735599064326E-4</v>
      </c>
    </row>
    <row r="26" spans="2:6" ht="15" thickBot="1" x14ac:dyDescent="0.35">
      <c r="B26" s="6" t="s">
        <v>152</v>
      </c>
      <c r="C26" s="55">
        <f>+C18/C22*100</f>
        <v>1.7082307838458777</v>
      </c>
      <c r="D26" s="55">
        <f>+D18/D22*100</f>
        <v>1.7078711894042777</v>
      </c>
      <c r="E26" s="54">
        <f t="shared" si="8"/>
        <v>3.5959444159994192E-4</v>
      </c>
      <c r="F26" s="54">
        <f t="shared" si="9"/>
        <v>2.1055126629624334E-4</v>
      </c>
    </row>
    <row r="27" spans="2:6" ht="15" thickBot="1" x14ac:dyDescent="0.35">
      <c r="B27" s="6" t="s">
        <v>153</v>
      </c>
      <c r="C27" s="55">
        <f>+C20/C22*100</f>
        <v>15.021470781551471</v>
      </c>
      <c r="D27" s="55">
        <f>+D20/D22*100</f>
        <v>15.024449218515269</v>
      </c>
      <c r="E27" s="54">
        <f t="shared" si="8"/>
        <v>-2.9784369637972929E-3</v>
      </c>
      <c r="F27" s="54">
        <f t="shared" si="9"/>
        <v>-1.9823934444976779E-4</v>
      </c>
    </row>
    <row r="28" spans="2:6" x14ac:dyDescent="0.3">
      <c r="B28" s="49"/>
      <c r="C28" s="50"/>
      <c r="D28" s="50"/>
      <c r="E28" s="51"/>
      <c r="F28" s="52" t="s">
        <v>40</v>
      </c>
    </row>
    <row r="29" spans="2:6" x14ac:dyDescent="0.3">
      <c r="B29" s="49"/>
      <c r="C29" s="51"/>
      <c r="D29" s="51"/>
      <c r="E29" s="51"/>
      <c r="F29" s="51"/>
    </row>
    <row r="30" spans="2:6" x14ac:dyDescent="0.3">
      <c r="B30" s="49"/>
      <c r="C30" s="50"/>
      <c r="D30" s="50"/>
      <c r="E30" s="51"/>
      <c r="F30" s="51"/>
    </row>
    <row r="31" spans="2:6" x14ac:dyDescent="0.3">
      <c r="B31" s="49"/>
      <c r="C31" s="50"/>
      <c r="D31" s="50"/>
      <c r="E31" s="51"/>
      <c r="F31" s="51"/>
    </row>
    <row r="32" spans="2:6" x14ac:dyDescent="0.3">
      <c r="B32" s="49"/>
    </row>
    <row r="33" spans="2:2" x14ac:dyDescent="0.3">
      <c r="B33" s="49" t="s">
        <v>197</v>
      </c>
    </row>
    <row r="34" spans="2:2" x14ac:dyDescent="0.3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6D4C8-CF30-4B32-B5A5-CF32C7A41887}">
  <dimension ref="A1:G38"/>
  <sheetViews>
    <sheetView showGridLines="0" showRowColHeaders="0" workbookViewId="0"/>
  </sheetViews>
  <sheetFormatPr baseColWidth="10" defaultColWidth="0" defaultRowHeight="14.4" zeroHeight="1" x14ac:dyDescent="0.3"/>
  <cols>
    <col min="1" max="1" width="11.44140625" customWidth="1"/>
    <col min="2" max="2" width="75.33203125" style="30" bestFit="1" customWidth="1"/>
    <col min="3" max="7" width="11.44140625" customWidth="1"/>
    <col min="8" max="16384" width="11.44140625" hidden="1"/>
  </cols>
  <sheetData>
    <row r="1" spans="2:5" x14ac:dyDescent="0.3"/>
    <row r="2" spans="2:5" ht="15.6" x14ac:dyDescent="0.35">
      <c r="B2" s="41" t="s">
        <v>176</v>
      </c>
    </row>
    <row r="3" spans="2:5" x14ac:dyDescent="0.3"/>
    <row r="4" spans="2:5" ht="15" thickBot="1" x14ac:dyDescent="0.35"/>
    <row r="5" spans="2:5" ht="15" thickBot="1" x14ac:dyDescent="0.35">
      <c r="B5" s="85" t="s">
        <v>2</v>
      </c>
      <c r="C5" s="87" t="s">
        <v>3</v>
      </c>
      <c r="D5" s="87"/>
      <c r="E5" s="9" t="s">
        <v>4</v>
      </c>
    </row>
    <row r="6" spans="2:5" ht="15" thickBot="1" x14ac:dyDescent="0.35">
      <c r="B6" s="86"/>
      <c r="C6" s="45" t="s">
        <v>191</v>
      </c>
      <c r="D6" s="8" t="str">
        <f>+'1'!D4</f>
        <v>4T2020</v>
      </c>
      <c r="E6" s="45" t="s">
        <v>191</v>
      </c>
    </row>
    <row r="7" spans="2:5" ht="15" thickBot="1" x14ac:dyDescent="0.35">
      <c r="B7" s="6" t="s">
        <v>5</v>
      </c>
      <c r="C7" s="7">
        <f>SUM(C8:C10)</f>
        <v>29067138.046422921</v>
      </c>
      <c r="D7" s="7">
        <f>SUM(D8:D10)</f>
        <v>29306574.628104672</v>
      </c>
      <c r="E7" s="7">
        <f>+C7*0.08</f>
        <v>2325371.0437138337</v>
      </c>
    </row>
    <row r="8" spans="2:5" ht="15" thickBot="1" x14ac:dyDescent="0.35">
      <c r="B8" s="31" t="s">
        <v>6</v>
      </c>
      <c r="C8" s="3">
        <v>13055571.092068247</v>
      </c>
      <c r="D8" s="3">
        <v>13592427.215249926</v>
      </c>
      <c r="E8" s="3">
        <f>+C8*0.08</f>
        <v>1044445.6873654599</v>
      </c>
    </row>
    <row r="9" spans="2:5" ht="15" thickBot="1" x14ac:dyDescent="0.35">
      <c r="B9" s="31" t="s">
        <v>7</v>
      </c>
      <c r="C9" s="3">
        <v>9905457.4039757308</v>
      </c>
      <c r="D9" s="3">
        <v>9496976.1336628497</v>
      </c>
      <c r="E9" s="3">
        <f t="shared" ref="E9:E18" si="0">+C9*0.08</f>
        <v>792436.59231805848</v>
      </c>
    </row>
    <row r="10" spans="2:5" ht="15" thickBot="1" x14ac:dyDescent="0.35">
      <c r="B10" s="31" t="s">
        <v>8</v>
      </c>
      <c r="C10" s="3">
        <v>6106109.5503789419</v>
      </c>
      <c r="D10" s="3">
        <v>6217171.2791918982</v>
      </c>
      <c r="E10" s="3">
        <f t="shared" si="0"/>
        <v>488488.76403031539</v>
      </c>
    </row>
    <row r="11" spans="2:5" ht="15" thickBot="1" x14ac:dyDescent="0.35">
      <c r="B11" s="71" t="s">
        <v>165</v>
      </c>
      <c r="C11" s="3"/>
      <c r="D11" s="3"/>
      <c r="E11" s="3"/>
    </row>
    <row r="12" spans="2:5" ht="15" thickBot="1" x14ac:dyDescent="0.35">
      <c r="B12" s="6" t="s">
        <v>9</v>
      </c>
      <c r="C12" s="7">
        <f>SUM(C13:C18)</f>
        <v>155627.9056694594</v>
      </c>
      <c r="D12" s="7">
        <f>SUM(D13:D18)</f>
        <v>167086.89019089966</v>
      </c>
      <c r="E12" s="7">
        <f>+C12*0.08</f>
        <v>12450.232453556753</v>
      </c>
    </row>
    <row r="13" spans="2:5" ht="15" thickBot="1" x14ac:dyDescent="0.35">
      <c r="B13" s="71" t="s">
        <v>166</v>
      </c>
      <c r="C13" s="3">
        <v>155254.32810243979</v>
      </c>
      <c r="D13" s="3">
        <v>165510.26286000002</v>
      </c>
      <c r="E13" s="3">
        <f t="shared" si="0"/>
        <v>12420.346248195183</v>
      </c>
    </row>
    <row r="14" spans="2:5" ht="15" thickBot="1" x14ac:dyDescent="0.35">
      <c r="B14" s="71" t="s">
        <v>167</v>
      </c>
      <c r="C14" s="3"/>
      <c r="D14" s="3"/>
      <c r="E14" s="3"/>
    </row>
    <row r="15" spans="2:5" ht="15" thickBot="1" x14ac:dyDescent="0.35">
      <c r="B15" s="71" t="s">
        <v>10</v>
      </c>
      <c r="C15" s="3"/>
      <c r="D15" s="3"/>
      <c r="E15" s="3"/>
    </row>
    <row r="16" spans="2:5" ht="15" thickBot="1" x14ac:dyDescent="0.35">
      <c r="B16" s="71" t="s">
        <v>168</v>
      </c>
      <c r="C16" s="3"/>
      <c r="D16" s="3"/>
      <c r="E16" s="3"/>
    </row>
    <row r="17" spans="2:5" ht="15" thickBot="1" x14ac:dyDescent="0.35">
      <c r="B17" s="31" t="s">
        <v>11</v>
      </c>
      <c r="C17" s="3">
        <v>187.95589965717593</v>
      </c>
      <c r="D17" s="3">
        <v>195.39836237274969</v>
      </c>
      <c r="E17" s="3">
        <f t="shared" si="0"/>
        <v>15.036471972574075</v>
      </c>
    </row>
    <row r="18" spans="2:5" ht="15" thickBot="1" x14ac:dyDescent="0.35">
      <c r="B18" s="31" t="s">
        <v>12</v>
      </c>
      <c r="C18" s="3">
        <v>185.62166736243918</v>
      </c>
      <c r="D18" s="3">
        <v>1381.2289685269047</v>
      </c>
      <c r="E18" s="3">
        <f t="shared" si="0"/>
        <v>14.849733388995135</v>
      </c>
    </row>
    <row r="19" spans="2:5" ht="15" thickBot="1" x14ac:dyDescent="0.35">
      <c r="B19" s="6" t="s">
        <v>13</v>
      </c>
      <c r="C19" s="72">
        <v>0</v>
      </c>
      <c r="D19" s="72">
        <v>0</v>
      </c>
      <c r="E19" s="72">
        <v>0</v>
      </c>
    </row>
    <row r="20" spans="2:5" ht="15" thickBot="1" x14ac:dyDescent="0.35">
      <c r="B20" s="6" t="s">
        <v>14</v>
      </c>
      <c r="C20" s="7">
        <f>+C21</f>
        <v>191267.37234179929</v>
      </c>
      <c r="D20" s="7">
        <f>+D21</f>
        <v>258046.86764670003</v>
      </c>
      <c r="E20" s="7">
        <f>+C20*0.08</f>
        <v>15301.389787343944</v>
      </c>
    </row>
    <row r="21" spans="2:5" ht="15" thickBot="1" x14ac:dyDescent="0.35">
      <c r="B21" s="31" t="s">
        <v>15</v>
      </c>
      <c r="C21" s="3">
        <v>191267.37234179929</v>
      </c>
      <c r="D21" s="3">
        <v>258046.86764670003</v>
      </c>
      <c r="E21" s="3">
        <f t="shared" ref="E21" si="1">+C21*0.08</f>
        <v>15301.389787343944</v>
      </c>
    </row>
    <row r="22" spans="2:5" ht="15" thickBot="1" x14ac:dyDescent="0.35">
      <c r="B22" s="71" t="s">
        <v>169</v>
      </c>
      <c r="C22" s="3"/>
      <c r="D22" s="3"/>
      <c r="E22" s="3"/>
    </row>
    <row r="23" spans="2:5" ht="15" thickBot="1" x14ac:dyDescent="0.35">
      <c r="B23" s="71" t="s">
        <v>170</v>
      </c>
      <c r="C23" s="3"/>
      <c r="D23" s="3"/>
      <c r="E23" s="3"/>
    </row>
    <row r="24" spans="2:5" ht="15" thickBot="1" x14ac:dyDescent="0.35">
      <c r="B24" s="31" t="s">
        <v>16</v>
      </c>
      <c r="C24" s="73">
        <v>0</v>
      </c>
      <c r="D24" s="73">
        <v>0</v>
      </c>
      <c r="E24" s="73">
        <v>0</v>
      </c>
    </row>
    <row r="25" spans="2:5" ht="15" thickBot="1" x14ac:dyDescent="0.35">
      <c r="B25" s="6" t="s">
        <v>17</v>
      </c>
      <c r="C25" s="7">
        <f>+C26</f>
        <v>492075.05446811474</v>
      </c>
      <c r="D25" s="7">
        <f>+D26</f>
        <v>189972.02772117499</v>
      </c>
      <c r="E25" s="7">
        <f>+C25*0.08</f>
        <v>39366.004357449179</v>
      </c>
    </row>
    <row r="26" spans="2:5" ht="15" thickBot="1" x14ac:dyDescent="0.35">
      <c r="B26" s="31" t="s">
        <v>6</v>
      </c>
      <c r="C26" s="3">
        <v>492075.05446811474</v>
      </c>
      <c r="D26" s="3">
        <v>189972.02772117499</v>
      </c>
      <c r="E26" s="3">
        <f t="shared" ref="E26" si="2">+C26*0.08</f>
        <v>39366.004357449179</v>
      </c>
    </row>
    <row r="27" spans="2:5" ht="15" thickBot="1" x14ac:dyDescent="0.35">
      <c r="B27" s="71" t="s">
        <v>171</v>
      </c>
      <c r="C27" s="3"/>
      <c r="D27" s="3"/>
      <c r="E27" s="3"/>
    </row>
    <row r="28" spans="2:5" ht="15" thickBot="1" x14ac:dyDescent="0.35">
      <c r="B28" s="6" t="s">
        <v>18</v>
      </c>
      <c r="C28" s="72">
        <v>0</v>
      </c>
      <c r="D28" s="72">
        <v>0</v>
      </c>
      <c r="E28" s="72">
        <v>0</v>
      </c>
    </row>
    <row r="29" spans="2:5" ht="15" thickBot="1" x14ac:dyDescent="0.35">
      <c r="B29" s="6" t="s">
        <v>19</v>
      </c>
      <c r="C29" s="7">
        <f>+C31</f>
        <v>2959810.2949999999</v>
      </c>
      <c r="D29" s="7">
        <f>+D31</f>
        <v>2959810.2949999999</v>
      </c>
      <c r="E29" s="7">
        <f>+C29*0.08</f>
        <v>236784.8236</v>
      </c>
    </row>
    <row r="30" spans="2:5" ht="15" thickBot="1" x14ac:dyDescent="0.35">
      <c r="B30" s="71" t="s">
        <v>172</v>
      </c>
      <c r="C30" s="74"/>
      <c r="D30" s="74"/>
      <c r="E30" s="74"/>
    </row>
    <row r="31" spans="2:5" ht="15" thickBot="1" x14ac:dyDescent="0.35">
      <c r="B31" s="31" t="s">
        <v>20</v>
      </c>
      <c r="C31" s="3">
        <v>2959810.2949999999</v>
      </c>
      <c r="D31" s="3">
        <v>2959810.2949999999</v>
      </c>
      <c r="E31" s="3">
        <f t="shared" ref="E31" si="3">+C31*0.08</f>
        <v>236784.8236</v>
      </c>
    </row>
    <row r="32" spans="2:5" ht="15" thickBot="1" x14ac:dyDescent="0.35">
      <c r="B32" s="71" t="s">
        <v>173</v>
      </c>
      <c r="C32" s="3"/>
      <c r="D32" s="3"/>
      <c r="E32" s="3"/>
    </row>
    <row r="33" spans="2:5" ht="15" thickBot="1" x14ac:dyDescent="0.35">
      <c r="B33" s="6" t="s">
        <v>21</v>
      </c>
      <c r="C33" s="7">
        <v>1081420.6168416617</v>
      </c>
      <c r="D33" s="7">
        <v>1072995.9510600732</v>
      </c>
      <c r="E33" s="7">
        <f>+C33*0.08</f>
        <v>86513.649347332946</v>
      </c>
    </row>
    <row r="34" spans="2:5" ht="15" thickBot="1" x14ac:dyDescent="0.35">
      <c r="B34" s="6" t="s">
        <v>22</v>
      </c>
      <c r="C34" s="72">
        <v>0</v>
      </c>
      <c r="D34" s="72">
        <v>0</v>
      </c>
      <c r="E34" s="72">
        <v>0</v>
      </c>
    </row>
    <row r="35" spans="2:5" ht="15" thickBot="1" x14ac:dyDescent="0.35">
      <c r="B35" s="6" t="s">
        <v>23</v>
      </c>
      <c r="C35" s="7">
        <f>+C33+C29+C25+C20+C12+C7</f>
        <v>33947339.290743954</v>
      </c>
      <c r="D35" s="7">
        <f>+D33+D29+D25+D20+D12+D7</f>
        <v>33954486.65972352</v>
      </c>
      <c r="E35" s="7">
        <f>+C35*0.08</f>
        <v>2715787.1432595165</v>
      </c>
    </row>
    <row r="36" spans="2:5" x14ac:dyDescent="0.3">
      <c r="E36" s="20" t="s">
        <v>40</v>
      </c>
    </row>
    <row r="37" spans="2:5" x14ac:dyDescent="0.3"/>
    <row r="38" spans="2:5" x14ac:dyDescent="0.3"/>
  </sheetData>
  <mergeCells count="2">
    <mergeCell ref="B5:B6"/>
    <mergeCell ref="C5:D5"/>
  </mergeCells>
  <pageMargins left="0.7" right="0.7" top="0.75" bottom="0.75" header="0.3" footer="0.3"/>
  <ignoredErrors>
    <ignoredError sqref="C12:D1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7ACD-43F6-4924-9667-CEA0B7264029}">
  <dimension ref="A1:J24"/>
  <sheetViews>
    <sheetView showGridLines="0" showRowColHeaders="0" workbookViewId="0"/>
  </sheetViews>
  <sheetFormatPr baseColWidth="10" defaultColWidth="0" defaultRowHeight="14.4" zeroHeight="1" x14ac:dyDescent="0.3"/>
  <cols>
    <col min="1" max="1" width="11.44140625" customWidth="1"/>
    <col min="2" max="2" width="69.88671875" style="30" bestFit="1" customWidth="1"/>
    <col min="3" max="10" width="11.44140625" customWidth="1"/>
    <col min="11" max="16384" width="11.44140625" hidden="1"/>
  </cols>
  <sheetData>
    <row r="1" spans="2:8" x14ac:dyDescent="0.3"/>
    <row r="2" spans="2:8" ht="15.6" x14ac:dyDescent="0.35">
      <c r="B2" s="41" t="s">
        <v>177</v>
      </c>
    </row>
    <row r="3" spans="2:8" ht="15" thickBot="1" x14ac:dyDescent="0.35"/>
    <row r="4" spans="2:8" ht="27.75" customHeight="1" thickBot="1" x14ac:dyDescent="0.35">
      <c r="B4" s="33" t="s">
        <v>43</v>
      </c>
      <c r="C4" s="88" t="s">
        <v>44</v>
      </c>
      <c r="D4" s="88"/>
      <c r="E4" s="88" t="s">
        <v>45</v>
      </c>
      <c r="F4" s="88"/>
      <c r="G4" s="88" t="s">
        <v>46</v>
      </c>
      <c r="H4" s="88"/>
    </row>
    <row r="5" spans="2:8" ht="21" thickBot="1" x14ac:dyDescent="0.35">
      <c r="B5" s="34" t="s">
        <v>47</v>
      </c>
      <c r="C5" s="21" t="s">
        <v>48</v>
      </c>
      <c r="D5" s="21" t="s">
        <v>49</v>
      </c>
      <c r="E5" s="21" t="s">
        <v>48</v>
      </c>
      <c r="F5" s="21" t="s">
        <v>49</v>
      </c>
      <c r="G5" s="21" t="s">
        <v>50</v>
      </c>
      <c r="H5" s="21" t="s">
        <v>51</v>
      </c>
    </row>
    <row r="6" spans="2:8" ht="15" thickBot="1" x14ac:dyDescent="0.35">
      <c r="B6" s="5" t="s">
        <v>24</v>
      </c>
      <c r="C6" s="10">
        <v>27101672.415509123</v>
      </c>
      <c r="D6" s="10">
        <v>744705.15923846769</v>
      </c>
      <c r="E6" s="10">
        <v>29766502.739560492</v>
      </c>
      <c r="F6" s="10">
        <v>691218.54207549756</v>
      </c>
      <c r="G6" s="10">
        <v>0</v>
      </c>
      <c r="H6" s="61">
        <v>0</v>
      </c>
    </row>
    <row r="7" spans="2:8" ht="15" thickBot="1" x14ac:dyDescent="0.35">
      <c r="B7" s="5" t="s">
        <v>29</v>
      </c>
      <c r="C7" s="10">
        <v>644383.13210999989</v>
      </c>
      <c r="D7" s="10">
        <v>101538.88157</v>
      </c>
      <c r="E7" s="10">
        <v>644726.73033666646</v>
      </c>
      <c r="F7" s="10">
        <v>704.8581999999999</v>
      </c>
      <c r="G7" s="10">
        <v>232.212806</v>
      </c>
      <c r="H7" s="61">
        <v>3.5977911543882881E-4</v>
      </c>
    </row>
    <row r="8" spans="2:8" ht="15" thickBot="1" x14ac:dyDescent="0.35">
      <c r="B8" s="5" t="s">
        <v>30</v>
      </c>
      <c r="C8" s="10">
        <v>84869.924399999989</v>
      </c>
      <c r="D8" s="10">
        <v>423039.02652999997</v>
      </c>
      <c r="E8" s="10">
        <v>85068.400559999995</v>
      </c>
      <c r="F8" s="10">
        <v>185026.89684599996</v>
      </c>
      <c r="G8" s="10">
        <v>9513.8971899999997</v>
      </c>
      <c r="H8" s="61">
        <v>3.5224223751289405E-2</v>
      </c>
    </row>
    <row r="9" spans="2:8" ht="15" thickBot="1" x14ac:dyDescent="0.35">
      <c r="B9" s="5" t="s">
        <v>31</v>
      </c>
      <c r="C9" s="10">
        <v>300.78310000000005</v>
      </c>
      <c r="D9" s="10">
        <v>0</v>
      </c>
      <c r="E9" s="10">
        <v>300.78310000000005</v>
      </c>
      <c r="F9" s="10">
        <v>0</v>
      </c>
      <c r="G9" s="10">
        <v>0</v>
      </c>
      <c r="H9" s="61">
        <v>0</v>
      </c>
    </row>
    <row r="10" spans="2:8" ht="15" thickBot="1" x14ac:dyDescent="0.35">
      <c r="B10" s="5" t="s">
        <v>32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61">
        <v>0</v>
      </c>
    </row>
    <row r="11" spans="2:8" ht="15" thickBot="1" x14ac:dyDescent="0.35">
      <c r="B11" s="5" t="s">
        <v>25</v>
      </c>
      <c r="C11" s="10">
        <v>4780624.1987417433</v>
      </c>
      <c r="D11" s="10">
        <v>1435477.1891169199</v>
      </c>
      <c r="E11" s="10">
        <v>4790014.0511167431</v>
      </c>
      <c r="F11" s="10">
        <v>655492.44540601608</v>
      </c>
      <c r="G11" s="10">
        <v>2144533.939403079</v>
      </c>
      <c r="H11" s="61">
        <v>0.39381716664418198</v>
      </c>
    </row>
    <row r="12" spans="2:8" ht="15" thickBot="1" x14ac:dyDescent="0.35">
      <c r="B12" s="5" t="s">
        <v>33</v>
      </c>
      <c r="C12" s="10">
        <v>4282785.9554034835</v>
      </c>
      <c r="D12" s="10">
        <v>2123355.7242151615</v>
      </c>
      <c r="E12" s="10">
        <v>3373271.4377480159</v>
      </c>
      <c r="F12" s="10">
        <v>642996.45154521707</v>
      </c>
      <c r="G12" s="10">
        <v>3333131.4816373708</v>
      </c>
      <c r="H12" s="61">
        <v>0.82990765892957463</v>
      </c>
    </row>
    <row r="13" spans="2:8" ht="15" thickBot="1" x14ac:dyDescent="0.35">
      <c r="B13" s="5" t="s">
        <v>27</v>
      </c>
      <c r="C13" s="10">
        <v>6071955.0708266869</v>
      </c>
      <c r="D13" s="10">
        <v>7553440.9234764259</v>
      </c>
      <c r="E13" s="10">
        <v>5430217.2886096118</v>
      </c>
      <c r="F13" s="10">
        <v>630365.75985882571</v>
      </c>
      <c r="G13" s="10">
        <v>4027579.9725693176</v>
      </c>
      <c r="H13" s="61">
        <v>0.66455321878430862</v>
      </c>
    </row>
    <row r="14" spans="2:8" ht="15" thickBot="1" x14ac:dyDescent="0.35">
      <c r="B14" s="5" t="s">
        <v>34</v>
      </c>
      <c r="C14" s="10">
        <v>5973459.47396826</v>
      </c>
      <c r="D14" s="10">
        <v>137966.41381926698</v>
      </c>
      <c r="E14" s="10">
        <v>5932491.088173626</v>
      </c>
      <c r="F14" s="10">
        <v>64119.544090561161</v>
      </c>
      <c r="G14" s="10">
        <v>2252386.0284764036</v>
      </c>
      <c r="H14" s="61">
        <v>0.37560985139799752</v>
      </c>
    </row>
    <row r="15" spans="2:8" ht="15" thickBot="1" x14ac:dyDescent="0.35">
      <c r="B15" s="5" t="s">
        <v>35</v>
      </c>
      <c r="C15" s="10">
        <v>428856.7193592735</v>
      </c>
      <c r="D15" s="10">
        <v>40195.199633836004</v>
      </c>
      <c r="E15" s="10">
        <v>421860.39087629033</v>
      </c>
      <c r="F15" s="10">
        <v>9176.4248911089799</v>
      </c>
      <c r="G15" s="10">
        <v>479583.8870993437</v>
      </c>
      <c r="H15" s="61">
        <v>1.1126285958787843</v>
      </c>
    </row>
    <row r="16" spans="2:8" ht="15" thickBot="1" x14ac:dyDescent="0.35">
      <c r="B16" s="5" t="s">
        <v>36</v>
      </c>
      <c r="C16" s="10">
        <v>89252.023000000016</v>
      </c>
      <c r="D16" s="10">
        <v>61364.96776</v>
      </c>
      <c r="E16" s="10">
        <v>87232.662760000021</v>
      </c>
      <c r="F16" s="10">
        <v>10910.475099999996</v>
      </c>
      <c r="G16" s="10">
        <v>147214.70679</v>
      </c>
      <c r="H16" s="61">
        <v>1.4999999999999998</v>
      </c>
    </row>
    <row r="17" spans="2:8" ht="15" thickBot="1" x14ac:dyDescent="0.35">
      <c r="B17" s="5" t="s">
        <v>37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61" t="s">
        <v>0</v>
      </c>
    </row>
    <row r="18" spans="2:8" ht="15" thickBot="1" x14ac:dyDescent="0.35">
      <c r="B18" s="5" t="s">
        <v>38</v>
      </c>
      <c r="C18" s="10" t="s">
        <v>0</v>
      </c>
      <c r="D18" s="10" t="s">
        <v>0</v>
      </c>
      <c r="E18" s="10" t="s">
        <v>0</v>
      </c>
      <c r="F18" s="10" t="s">
        <v>0</v>
      </c>
      <c r="G18" s="10" t="s">
        <v>0</v>
      </c>
      <c r="H18" s="61" t="s">
        <v>0</v>
      </c>
    </row>
    <row r="19" spans="2:8" ht="15" thickBot="1" x14ac:dyDescent="0.35">
      <c r="B19" s="5" t="s">
        <v>39</v>
      </c>
      <c r="C19" s="10" t="s">
        <v>0</v>
      </c>
      <c r="D19" s="10" t="s">
        <v>0</v>
      </c>
      <c r="E19" s="10" t="s">
        <v>0</v>
      </c>
      <c r="F19" s="10" t="s">
        <v>0</v>
      </c>
      <c r="G19" s="10" t="s">
        <v>0</v>
      </c>
      <c r="H19" s="61" t="s">
        <v>0</v>
      </c>
    </row>
    <row r="20" spans="2:8" ht="15" thickBot="1" x14ac:dyDescent="0.35">
      <c r="B20" s="5" t="s">
        <v>28</v>
      </c>
      <c r="C20" s="10">
        <v>170953.80737375701</v>
      </c>
      <c r="D20" s="10">
        <v>0</v>
      </c>
      <c r="E20" s="10">
        <v>170953.80737375701</v>
      </c>
      <c r="F20" s="10">
        <v>0</v>
      </c>
      <c r="G20" s="10">
        <v>170953.80737375701</v>
      </c>
      <c r="H20" s="61">
        <v>1</v>
      </c>
    </row>
    <row r="21" spans="2:8" ht="15" thickBot="1" x14ac:dyDescent="0.35">
      <c r="B21" s="5" t="s">
        <v>52</v>
      </c>
      <c r="C21" s="10">
        <v>769286.34092619969</v>
      </c>
      <c r="D21" s="10">
        <v>0</v>
      </c>
      <c r="E21" s="10">
        <v>769286.34092619969</v>
      </c>
      <c r="F21" s="10">
        <v>0</v>
      </c>
      <c r="G21" s="10">
        <v>1571861.7688272817</v>
      </c>
      <c r="H21" s="61">
        <v>2.0432726869097961</v>
      </c>
    </row>
    <row r="22" spans="2:8" ht="15" thickBot="1" x14ac:dyDescent="0.35">
      <c r="B22" s="17" t="s">
        <v>1</v>
      </c>
      <c r="C22" s="12">
        <f>SUM(C6:C21)</f>
        <v>50398399.844718531</v>
      </c>
      <c r="D22" s="12">
        <f t="shared" ref="D22:G22" si="0">SUM(D6:D21)</f>
        <v>12621083.485360079</v>
      </c>
      <c r="E22" s="12">
        <f t="shared" si="0"/>
        <v>51471925.721141398</v>
      </c>
      <c r="F22" s="12">
        <f t="shared" si="0"/>
        <v>2890011.3980132267</v>
      </c>
      <c r="G22" s="12">
        <f t="shared" si="0"/>
        <v>14136991.702172555</v>
      </c>
      <c r="H22" s="24">
        <f>+G22/(E22+F22)</f>
        <v>0.26005312634805527</v>
      </c>
    </row>
    <row r="23" spans="2:8" x14ac:dyDescent="0.3">
      <c r="H23" s="19" t="s">
        <v>40</v>
      </c>
    </row>
    <row r="24" spans="2:8" x14ac:dyDescent="0.3">
      <c r="B24" s="56" t="s">
        <v>198</v>
      </c>
    </row>
  </sheetData>
  <mergeCells count="3">
    <mergeCell ref="C4:D4"/>
    <mergeCell ref="E4:F4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761E-D1F4-4327-B3C1-FBB4D11E606C}">
  <dimension ref="A1:L40"/>
  <sheetViews>
    <sheetView showGridLines="0" showRowColHeaders="0" workbookViewId="0"/>
  </sheetViews>
  <sheetFormatPr baseColWidth="10" defaultColWidth="0" defaultRowHeight="14.4" zeroHeight="1" x14ac:dyDescent="0.3"/>
  <cols>
    <col min="1" max="1" width="11.44140625" customWidth="1"/>
    <col min="2" max="2" width="32.44140625" style="30" bestFit="1" customWidth="1"/>
    <col min="3" max="11" width="11.44140625" customWidth="1"/>
    <col min="12" max="16384" width="11.44140625" hidden="1"/>
  </cols>
  <sheetData>
    <row r="1" spans="2:12" x14ac:dyDescent="0.3"/>
    <row r="2" spans="2:12" ht="15.6" x14ac:dyDescent="0.35">
      <c r="B2" s="41" t="s">
        <v>187</v>
      </c>
    </row>
    <row r="3" spans="2:12" x14ac:dyDescent="0.3"/>
    <row r="4" spans="2:12" x14ac:dyDescent="0.3">
      <c r="F4" s="18"/>
      <c r="G4" s="18"/>
      <c r="H4" s="18"/>
      <c r="I4" s="18"/>
    </row>
    <row r="5" spans="2:12" ht="15" thickBot="1" x14ac:dyDescent="0.35">
      <c r="B5" s="40"/>
    </row>
    <row r="6" spans="2:12" ht="51.6" thickBot="1" x14ac:dyDescent="0.35">
      <c r="B6" s="60" t="s">
        <v>132</v>
      </c>
      <c r="C6" s="16" t="s">
        <v>131</v>
      </c>
      <c r="D6" s="16" t="s">
        <v>127</v>
      </c>
      <c r="E6" s="16" t="s">
        <v>128</v>
      </c>
      <c r="F6" s="16" t="s">
        <v>129</v>
      </c>
      <c r="G6" s="16" t="s">
        <v>54</v>
      </c>
      <c r="H6" s="16" t="s">
        <v>55</v>
      </c>
      <c r="I6" s="16" t="s">
        <v>3</v>
      </c>
      <c r="J6" s="16" t="s">
        <v>51</v>
      </c>
      <c r="L6" s="16" t="s">
        <v>130</v>
      </c>
    </row>
    <row r="7" spans="2:12" ht="15" thickBot="1" x14ac:dyDescent="0.35">
      <c r="B7" s="35" t="s">
        <v>26</v>
      </c>
      <c r="C7" s="25">
        <v>21149595.904799998</v>
      </c>
      <c r="D7" s="25">
        <v>10629457.935730867</v>
      </c>
      <c r="E7" s="25">
        <v>8146959.8831541138</v>
      </c>
      <c r="F7" s="25">
        <v>12855710.422701947</v>
      </c>
      <c r="G7" s="59">
        <v>2.4666590095533038E-2</v>
      </c>
      <c r="H7" s="58">
        <v>0.42515708039223044</v>
      </c>
      <c r="I7" s="25">
        <v>9486316.5316374786</v>
      </c>
      <c r="J7" s="58">
        <v>0.73790683048410588</v>
      </c>
      <c r="L7" s="26">
        <v>2.0899485704439034E-4</v>
      </c>
    </row>
    <row r="8" spans="2:12" ht="15" thickBot="1" x14ac:dyDescent="0.35">
      <c r="B8" s="69" t="s">
        <v>163</v>
      </c>
      <c r="C8" s="25">
        <v>18375241.408895001</v>
      </c>
      <c r="D8" s="25">
        <v>10335499.214925921</v>
      </c>
      <c r="E8" s="25">
        <v>8039742.1939690607</v>
      </c>
      <c r="F8" s="25">
        <v>12525220.08225017</v>
      </c>
      <c r="G8" s="59">
        <v>2.412463776533921E-2</v>
      </c>
      <c r="H8" s="58">
        <v>0.42342144619641564</v>
      </c>
      <c r="I8" s="25">
        <v>9260535.8908027299</v>
      </c>
      <c r="J8" s="58">
        <v>0.73935115151597908</v>
      </c>
      <c r="L8" s="26"/>
    </row>
    <row r="9" spans="2:12" ht="15" thickBot="1" x14ac:dyDescent="0.35">
      <c r="B9" s="69" t="s">
        <v>164</v>
      </c>
      <c r="C9" s="25">
        <v>2774354.4959049998</v>
      </c>
      <c r="D9" s="25">
        <v>293958.72080494609</v>
      </c>
      <c r="E9" s="25">
        <v>107217.6891850539</v>
      </c>
      <c r="F9" s="25">
        <v>330490.34045177844</v>
      </c>
      <c r="G9" s="59">
        <v>4.5205986800703965E-2</v>
      </c>
      <c r="H9" s="58">
        <v>0.4909357057376566</v>
      </c>
      <c r="I9" s="25">
        <v>225780.6408347488</v>
      </c>
      <c r="J9" s="58">
        <v>0.68316865335945354</v>
      </c>
      <c r="L9" s="26">
        <v>4.7910500925634585E-3</v>
      </c>
    </row>
    <row r="10" spans="2:12" ht="15" thickBot="1" x14ac:dyDescent="0.35">
      <c r="B10" s="35" t="s">
        <v>125</v>
      </c>
      <c r="C10" s="25">
        <v>25639476.432229899</v>
      </c>
      <c r="D10" s="25">
        <v>25428481.509369999</v>
      </c>
      <c r="E10" s="25">
        <v>210480.76756000001</v>
      </c>
      <c r="F10" s="25">
        <v>25477999.16277498</v>
      </c>
      <c r="G10" s="59">
        <v>2.9474011870929274E-2</v>
      </c>
      <c r="H10" s="58">
        <v>0.24744567400002127</v>
      </c>
      <c r="I10" s="25">
        <v>4348373.7639796892</v>
      </c>
      <c r="J10" s="58">
        <v>0.1706717131199591</v>
      </c>
      <c r="L10" s="28">
        <v>2.7986607577007702E-2</v>
      </c>
    </row>
    <row r="11" spans="2:12" ht="15" thickBot="1" x14ac:dyDescent="0.35">
      <c r="B11" s="35" t="s">
        <v>27</v>
      </c>
      <c r="C11" s="25">
        <v>3619394.4483700045</v>
      </c>
      <c r="D11" s="25">
        <v>1591882.0113302059</v>
      </c>
      <c r="E11" s="25">
        <v>709187.28813479492</v>
      </c>
      <c r="F11" s="25">
        <v>1909130.4696140562</v>
      </c>
      <c r="G11" s="59">
        <v>0.15271888865037658</v>
      </c>
      <c r="H11" s="58">
        <v>0.53400111176458143</v>
      </c>
      <c r="I11" s="25">
        <v>815109.2896845045</v>
      </c>
      <c r="J11" s="58">
        <v>0.42695316148261175</v>
      </c>
      <c r="L11" s="18" t="s">
        <v>40</v>
      </c>
    </row>
    <row r="12" spans="2:12" ht="15" thickBot="1" x14ac:dyDescent="0.35">
      <c r="B12" s="36" t="s">
        <v>147</v>
      </c>
      <c r="C12" s="27">
        <f>+C7+C10+C11</f>
        <v>50408466.785399899</v>
      </c>
      <c r="D12" s="27">
        <f t="shared" ref="D12:F12" si="0">+D7+D10+D11</f>
        <v>37649821.456431076</v>
      </c>
      <c r="E12" s="27">
        <f t="shared" si="0"/>
        <v>9066627.938848909</v>
      </c>
      <c r="F12" s="27">
        <f t="shared" si="0"/>
        <v>40242840.055090986</v>
      </c>
      <c r="G12" s="70">
        <v>3.3785032838179317E-2</v>
      </c>
      <c r="H12" s="70">
        <v>0.31781044181916113</v>
      </c>
      <c r="I12" s="27">
        <f t="shared" ref="I12" si="1">+I7+I10+I11</f>
        <v>14649799.585301671</v>
      </c>
      <c r="J12" s="70">
        <v>0.36403493305260332</v>
      </c>
    </row>
    <row r="13" spans="2:12" x14ac:dyDescent="0.3">
      <c r="J13" s="18" t="s">
        <v>40</v>
      </c>
    </row>
    <row r="14" spans="2:12" x14ac:dyDescent="0.3">
      <c r="B14" s="57" t="s">
        <v>199</v>
      </c>
      <c r="F14" s="18"/>
      <c r="G14" s="18"/>
      <c r="H14" s="18"/>
      <c r="I14" s="18"/>
    </row>
    <row r="15" spans="2:12" hidden="1" x14ac:dyDescent="0.3"/>
    <row r="16" spans="2:12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FE87C-BF86-4F69-8C8F-3F1356768E29}">
  <dimension ref="A1:P56"/>
  <sheetViews>
    <sheetView showGridLines="0" showRowColHeaders="0" workbookViewId="0"/>
  </sheetViews>
  <sheetFormatPr baseColWidth="10" defaultColWidth="0" defaultRowHeight="15" customHeight="1" zeroHeight="1" x14ac:dyDescent="0.3"/>
  <cols>
    <col min="1" max="1" width="11.44140625" customWidth="1"/>
    <col min="2" max="2" width="14.5546875" style="30" bestFit="1" customWidth="1"/>
    <col min="3" max="4" width="11.44140625" customWidth="1"/>
    <col min="5" max="5" width="14.44140625" bestFit="1" customWidth="1"/>
    <col min="6" max="8" width="11.44140625" customWidth="1"/>
    <col min="9" max="9" width="15.5546875" bestFit="1" customWidth="1"/>
    <col min="10" max="14" width="11.44140625" customWidth="1"/>
    <col min="15" max="16" width="0" hidden="1" customWidth="1"/>
    <col min="17" max="16384" width="11.44140625" hidden="1"/>
  </cols>
  <sheetData>
    <row r="1" spans="2:13" ht="14.4" x14ac:dyDescent="0.3"/>
    <row r="2" spans="2:13" ht="15.6" x14ac:dyDescent="0.35">
      <c r="B2" s="41" t="s">
        <v>188</v>
      </c>
    </row>
    <row r="3" spans="2:13" ht="15.6" x14ac:dyDescent="0.35">
      <c r="B3" s="41"/>
    </row>
    <row r="4" spans="2:13" ht="15.6" x14ac:dyDescent="0.35">
      <c r="B4" s="41"/>
    </row>
    <row r="5" spans="2:13" ht="14.4" x14ac:dyDescent="0.3"/>
    <row r="6" spans="2:13" thickBot="1" x14ac:dyDescent="0.35">
      <c r="B6" s="63" t="s">
        <v>154</v>
      </c>
    </row>
    <row r="7" spans="2:13" ht="31.2" thickBot="1" x14ac:dyDescent="0.35">
      <c r="B7" s="37" t="s">
        <v>57</v>
      </c>
      <c r="C7" s="16" t="s">
        <v>155</v>
      </c>
      <c r="D7" s="16" t="s">
        <v>156</v>
      </c>
      <c r="E7" s="16" t="s">
        <v>157</v>
      </c>
      <c r="F7" s="16" t="s">
        <v>158</v>
      </c>
      <c r="G7" s="16" t="s">
        <v>54</v>
      </c>
      <c r="H7" s="16" t="s">
        <v>55</v>
      </c>
      <c r="I7" s="16" t="s">
        <v>159</v>
      </c>
      <c r="J7" s="16" t="s">
        <v>3</v>
      </c>
      <c r="K7" s="16" t="s">
        <v>51</v>
      </c>
      <c r="L7" s="16" t="s">
        <v>56</v>
      </c>
      <c r="M7" s="16" t="s">
        <v>160</v>
      </c>
    </row>
    <row r="8" spans="2:13" thickBot="1" x14ac:dyDescent="0.35">
      <c r="B8" s="64">
        <v>1</v>
      </c>
      <c r="C8" s="65">
        <v>1042578.24159</v>
      </c>
      <c r="D8" s="65">
        <v>874823.30567999999</v>
      </c>
      <c r="E8" s="66">
        <v>0.22534956962053301</v>
      </c>
      <c r="F8" s="65">
        <v>1239719.2970199999</v>
      </c>
      <c r="G8" s="66">
        <v>1.1094461793158738E-3</v>
      </c>
      <c r="H8" s="66">
        <v>0.42353988834419926</v>
      </c>
      <c r="I8" s="65">
        <v>912.5000000058883</v>
      </c>
      <c r="J8" s="65">
        <v>351960.79483759997</v>
      </c>
      <c r="K8" s="66">
        <v>0.28390361889472299</v>
      </c>
      <c r="L8" s="65">
        <v>571.62301857399996</v>
      </c>
      <c r="M8" s="67"/>
    </row>
    <row r="9" spans="2:13" thickBot="1" x14ac:dyDescent="0.35">
      <c r="B9" s="64">
        <v>2</v>
      </c>
      <c r="C9" s="65">
        <v>1290564.6073599998</v>
      </c>
      <c r="D9" s="65">
        <v>1819232.30369</v>
      </c>
      <c r="E9" s="66">
        <v>0.21257197632657424</v>
      </c>
      <c r="F9" s="65">
        <v>1681363.795468</v>
      </c>
      <c r="G9" s="66">
        <v>1.640318493076884E-3</v>
      </c>
      <c r="H9" s="66">
        <v>0.45000000001183565</v>
      </c>
      <c r="I9" s="65">
        <v>912.50000002279398</v>
      </c>
      <c r="J9" s="65">
        <v>701230.53809759999</v>
      </c>
      <c r="K9" s="66">
        <v>0.41706056713467871</v>
      </c>
      <c r="L9" s="65">
        <v>1241.0874572693001</v>
      </c>
      <c r="M9" s="67"/>
    </row>
    <row r="10" spans="2:13" thickBot="1" x14ac:dyDescent="0.35">
      <c r="B10" s="64">
        <v>3</v>
      </c>
      <c r="C10" s="65">
        <v>3629074.6483700001</v>
      </c>
      <c r="D10" s="65">
        <v>2881869.0320400004</v>
      </c>
      <c r="E10" s="66">
        <v>0.28954865821793457</v>
      </c>
      <c r="F10" s="65">
        <v>4463515.9597500004</v>
      </c>
      <c r="G10" s="66">
        <v>4.5105239521217337E-3</v>
      </c>
      <c r="H10" s="66">
        <v>0.4184428430708716</v>
      </c>
      <c r="I10" s="65">
        <v>912.49999999141369</v>
      </c>
      <c r="J10" s="65">
        <v>2715373.6647689999</v>
      </c>
      <c r="K10" s="66">
        <v>0.60834859542455555</v>
      </c>
      <c r="L10" s="65">
        <v>8377.564733199999</v>
      </c>
      <c r="M10" s="67"/>
    </row>
    <row r="11" spans="2:13" thickBot="1" x14ac:dyDescent="0.35">
      <c r="B11" s="64">
        <v>4</v>
      </c>
      <c r="C11" s="65">
        <v>942574.59532399976</v>
      </c>
      <c r="D11" s="65">
        <v>917223.51914599992</v>
      </c>
      <c r="E11" s="66">
        <v>0.28187402990017141</v>
      </c>
      <c r="F11" s="65">
        <v>1201116.0850149996</v>
      </c>
      <c r="G11" s="66">
        <v>7.2361315208899733E-3</v>
      </c>
      <c r="H11" s="66">
        <v>0.42722196385272104</v>
      </c>
      <c r="I11" s="65">
        <v>912.49999998495798</v>
      </c>
      <c r="J11" s="65">
        <v>985690.2820318999</v>
      </c>
      <c r="K11" s="66">
        <v>0.82064531008223951</v>
      </c>
      <c r="L11" s="65">
        <v>3713.1714863729999</v>
      </c>
      <c r="M11" s="67"/>
    </row>
    <row r="12" spans="2:13" thickBot="1" x14ac:dyDescent="0.35">
      <c r="B12" s="64">
        <v>5</v>
      </c>
      <c r="C12" s="65">
        <v>1854534.7567899998</v>
      </c>
      <c r="D12" s="65">
        <v>943947.78102999995</v>
      </c>
      <c r="E12" s="66">
        <v>0.30064858609586637</v>
      </c>
      <c r="F12" s="65">
        <v>2138331.3225139999</v>
      </c>
      <c r="G12" s="66">
        <v>1.7891898863278008E-2</v>
      </c>
      <c r="H12" s="66">
        <v>0.42921959363469547</v>
      </c>
      <c r="I12" s="65">
        <v>912.50000002304375</v>
      </c>
      <c r="J12" s="65">
        <v>2242967.569048</v>
      </c>
      <c r="K12" s="66">
        <v>1.0489335985645953</v>
      </c>
      <c r="L12" s="65">
        <v>16516.757236679998</v>
      </c>
      <c r="M12" s="67"/>
    </row>
    <row r="13" spans="2:13" thickBot="1" x14ac:dyDescent="0.35">
      <c r="B13" s="64">
        <v>6</v>
      </c>
      <c r="C13" s="65">
        <v>1183995.7169816997</v>
      </c>
      <c r="D13" s="65">
        <v>469684.68977830006</v>
      </c>
      <c r="E13" s="66">
        <v>0.41444370445100553</v>
      </c>
      <c r="F13" s="65">
        <v>1378653.5797394</v>
      </c>
      <c r="G13" s="66">
        <v>4.5570821675489905E-2</v>
      </c>
      <c r="H13" s="66">
        <v>0.39850349133794</v>
      </c>
      <c r="I13" s="65">
        <v>912.50000001321121</v>
      </c>
      <c r="J13" s="65">
        <v>1698303.6624743</v>
      </c>
      <c r="K13" s="66">
        <v>1.2318567096422597</v>
      </c>
      <c r="L13" s="65">
        <v>25461.096122444</v>
      </c>
      <c r="M13" s="67"/>
    </row>
    <row r="14" spans="2:13" thickBot="1" x14ac:dyDescent="0.35">
      <c r="B14" s="64">
        <v>7</v>
      </c>
      <c r="C14" s="65">
        <v>284152.267077</v>
      </c>
      <c r="D14" s="65">
        <v>91560.775863000003</v>
      </c>
      <c r="E14" s="66">
        <v>0.19419089987730281</v>
      </c>
      <c r="F14" s="65">
        <v>301932.53653699998</v>
      </c>
      <c r="G14" s="66">
        <v>0.15743948643873543</v>
      </c>
      <c r="H14" s="66">
        <v>0.39550787417428995</v>
      </c>
      <c r="I14" s="65">
        <v>912.49999999093347</v>
      </c>
      <c r="J14" s="65">
        <v>565009.37951929995</v>
      </c>
      <c r="K14" s="66">
        <v>1.871310015143272</v>
      </c>
      <c r="L14" s="65">
        <v>19037.419396297002</v>
      </c>
      <c r="M14" s="67"/>
    </row>
    <row r="15" spans="2:13" thickBot="1" x14ac:dyDescent="0.35">
      <c r="B15" s="64" t="s">
        <v>126</v>
      </c>
      <c r="C15" s="65">
        <v>108024.38137760002</v>
      </c>
      <c r="D15" s="65">
        <v>41400.786792400002</v>
      </c>
      <c r="E15" s="66">
        <v>0.30345135326042227</v>
      </c>
      <c r="F15" s="65">
        <v>120587.50615599999</v>
      </c>
      <c r="G15" s="66">
        <v>1</v>
      </c>
      <c r="H15" s="66">
        <v>0.45</v>
      </c>
      <c r="I15" s="65">
        <v>912.49999997578516</v>
      </c>
      <c r="J15" s="65">
        <v>0</v>
      </c>
      <c r="K15" s="66">
        <v>0</v>
      </c>
      <c r="L15" s="65">
        <v>54264.377770300001</v>
      </c>
      <c r="M15" s="65">
        <v>52388.378883000005</v>
      </c>
    </row>
    <row r="16" spans="2:13" thickBot="1" x14ac:dyDescent="0.35">
      <c r="B16" s="36" t="s">
        <v>1</v>
      </c>
      <c r="C16" s="27">
        <v>10335499.2148703</v>
      </c>
      <c r="D16" s="27">
        <v>8039742.1940197013</v>
      </c>
      <c r="E16" s="70">
        <v>0.27171318699208025</v>
      </c>
      <c r="F16" s="27">
        <v>12525220.082199397</v>
      </c>
      <c r="G16" s="70">
        <v>2.4124637765455089E-2</v>
      </c>
      <c r="H16" s="70">
        <v>0.42342144620024341</v>
      </c>
      <c r="I16" s="27">
        <v>912.50000000407681</v>
      </c>
      <c r="J16" s="27">
        <v>9260535.8907777015</v>
      </c>
      <c r="K16" s="70">
        <v>0.73935115151697794</v>
      </c>
      <c r="L16" s="27">
        <v>129183.09722113729</v>
      </c>
      <c r="M16" s="27">
        <v>115135.34923461301</v>
      </c>
    </row>
    <row r="17" spans="2:13" ht="14.4" x14ac:dyDescent="0.3">
      <c r="M17" s="18" t="s">
        <v>40</v>
      </c>
    </row>
    <row r="18" spans="2:13" ht="14.4" x14ac:dyDescent="0.3"/>
    <row r="19" spans="2:13" thickBot="1" x14ac:dyDescent="0.35">
      <c r="B19" s="63" t="s">
        <v>161</v>
      </c>
    </row>
    <row r="20" spans="2:13" ht="31.2" thickBot="1" x14ac:dyDescent="0.35">
      <c r="B20" s="37" t="s">
        <v>57</v>
      </c>
      <c r="C20" s="16" t="s">
        <v>155</v>
      </c>
      <c r="D20" s="16" t="s">
        <v>156</v>
      </c>
      <c r="E20" s="16" t="s">
        <v>157</v>
      </c>
      <c r="F20" s="16" t="s">
        <v>158</v>
      </c>
      <c r="G20" s="16" t="s">
        <v>54</v>
      </c>
      <c r="H20" s="16" t="s">
        <v>55</v>
      </c>
      <c r="I20" s="16" t="s">
        <v>162</v>
      </c>
      <c r="J20" s="16" t="s">
        <v>3</v>
      </c>
      <c r="K20" s="16" t="s">
        <v>51</v>
      </c>
      <c r="L20" s="16" t="s">
        <v>56</v>
      </c>
      <c r="M20" s="16" t="s">
        <v>160</v>
      </c>
    </row>
    <row r="21" spans="2:13" thickBot="1" x14ac:dyDescent="0.35">
      <c r="B21" s="68">
        <v>1</v>
      </c>
      <c r="C21" s="65"/>
      <c r="D21" s="65"/>
      <c r="E21" s="66"/>
      <c r="F21" s="65"/>
      <c r="G21" s="66"/>
      <c r="H21" s="66"/>
      <c r="I21" s="65"/>
      <c r="J21" s="65"/>
      <c r="K21" s="66"/>
      <c r="L21" s="65"/>
      <c r="M21" s="67"/>
    </row>
    <row r="22" spans="2:13" thickBot="1" x14ac:dyDescent="0.35">
      <c r="B22" s="68">
        <v>2</v>
      </c>
      <c r="C22" s="65">
        <v>119013.41753199999</v>
      </c>
      <c r="D22" s="65">
        <v>29681.023648000002</v>
      </c>
      <c r="E22" s="66">
        <v>0.21558422521020998</v>
      </c>
      <c r="F22" s="65">
        <v>87168.536798100002</v>
      </c>
      <c r="G22" s="66">
        <v>2.1140118370202659E-3</v>
      </c>
      <c r="H22" s="66">
        <v>0.51960364543592119</v>
      </c>
      <c r="I22" s="65">
        <v>903.77165214005493</v>
      </c>
      <c r="J22" s="65">
        <v>33472.630935081004</v>
      </c>
      <c r="K22" s="66">
        <v>0.38399899969194623</v>
      </c>
      <c r="L22" s="65">
        <v>95.750127311729017</v>
      </c>
      <c r="M22" s="67"/>
    </row>
    <row r="23" spans="2:13" thickBot="1" x14ac:dyDescent="0.35">
      <c r="B23" s="68">
        <v>3</v>
      </c>
      <c r="C23" s="65">
        <v>99262.867545200002</v>
      </c>
      <c r="D23" s="65">
        <v>17182.968254799998</v>
      </c>
      <c r="E23" s="66">
        <v>0.50271402175156632</v>
      </c>
      <c r="F23" s="65">
        <v>51052.450001999998</v>
      </c>
      <c r="G23" s="66">
        <v>2.9989496462912574E-3</v>
      </c>
      <c r="H23" s="66">
        <v>0.47593806617112649</v>
      </c>
      <c r="I23" s="65">
        <v>1044.5769023216485</v>
      </c>
      <c r="J23" s="65">
        <v>27807.43470659</v>
      </c>
      <c r="K23" s="66">
        <v>0.54468364800319347</v>
      </c>
      <c r="L23" s="65">
        <v>72.867891691899999</v>
      </c>
      <c r="M23" s="67"/>
    </row>
    <row r="24" spans="2:13" thickBot="1" x14ac:dyDescent="0.35">
      <c r="B24" s="68">
        <v>4</v>
      </c>
      <c r="C24" s="65">
        <v>558210.89280089992</v>
      </c>
      <c r="D24" s="65">
        <v>7449.8491991000001</v>
      </c>
      <c r="E24" s="66">
        <v>0.55189854729632759</v>
      </c>
      <c r="F24" s="65">
        <v>44378.393481700004</v>
      </c>
      <c r="G24" s="66">
        <v>6.5951183945399151E-3</v>
      </c>
      <c r="H24" s="66">
        <v>0.47090419229115499</v>
      </c>
      <c r="I24" s="65">
        <v>905.58672918231559</v>
      </c>
      <c r="J24" s="65">
        <v>25723.008402035</v>
      </c>
      <c r="K24" s="66">
        <v>0.57962910290211855</v>
      </c>
      <c r="L24" s="65">
        <v>137.82459649346001</v>
      </c>
      <c r="M24" s="67"/>
    </row>
    <row r="25" spans="2:13" thickBot="1" x14ac:dyDescent="0.35">
      <c r="B25" s="68">
        <v>5</v>
      </c>
      <c r="C25" s="65">
        <v>27495.057635900004</v>
      </c>
      <c r="D25" s="65">
        <v>24075.607064099997</v>
      </c>
      <c r="E25" s="66">
        <v>0.31133576451482109</v>
      </c>
      <c r="F25" s="65">
        <v>34990.655167399993</v>
      </c>
      <c r="G25" s="66">
        <v>1.4332622421444213E-2</v>
      </c>
      <c r="H25" s="66">
        <v>0.47324651417638608</v>
      </c>
      <c r="I25" s="65">
        <v>915.22435289969428</v>
      </c>
      <c r="J25" s="65">
        <v>26900.68574633</v>
      </c>
      <c r="K25" s="66">
        <v>0.76879628625510177</v>
      </c>
      <c r="L25" s="65">
        <v>237.3368412705</v>
      </c>
      <c r="M25" s="67"/>
    </row>
    <row r="26" spans="2:13" thickBot="1" x14ac:dyDescent="0.35">
      <c r="B26" s="68">
        <v>6</v>
      </c>
      <c r="C26" s="65">
        <v>861263.24531590007</v>
      </c>
      <c r="D26" s="65">
        <v>25823.903859099999</v>
      </c>
      <c r="E26" s="66">
        <v>0.32141807288657076</v>
      </c>
      <c r="F26" s="65">
        <v>91241.330033899998</v>
      </c>
      <c r="G26" s="66">
        <v>3.5988901440388653E-2</v>
      </c>
      <c r="H26" s="66">
        <v>0.45353518985228691</v>
      </c>
      <c r="I26" s="65">
        <v>940.07407800589363</v>
      </c>
      <c r="J26" s="65">
        <v>87266.659444900011</v>
      </c>
      <c r="K26" s="66">
        <v>0.95643782716096715</v>
      </c>
      <c r="L26" s="65">
        <v>1491.4731134420001</v>
      </c>
      <c r="M26" s="67"/>
    </row>
    <row r="27" spans="2:13" thickBot="1" x14ac:dyDescent="0.35">
      <c r="B27" s="68">
        <v>7</v>
      </c>
      <c r="C27" s="65">
        <v>785365.55756019999</v>
      </c>
      <c r="D27" s="65">
        <v>2706.3303897999999</v>
      </c>
      <c r="E27" s="66">
        <v>0.56503223718113982</v>
      </c>
      <c r="F27" s="65">
        <v>13498.9149949</v>
      </c>
      <c r="G27" s="66">
        <v>0.17518734712726583</v>
      </c>
      <c r="H27" s="66">
        <v>0.43373447968462997</v>
      </c>
      <c r="I27" s="65">
        <v>910.77064626126855</v>
      </c>
      <c r="J27" s="65">
        <v>23277.372834300004</v>
      </c>
      <c r="K27" s="66">
        <v>1.7243884299659924</v>
      </c>
      <c r="L27" s="65">
        <v>942.02438390800012</v>
      </c>
      <c r="M27" s="67"/>
    </row>
    <row r="28" spans="2:13" thickBot="1" x14ac:dyDescent="0.35">
      <c r="B28" s="64" t="s">
        <v>126</v>
      </c>
      <c r="C28" s="65">
        <v>216525.76832999999</v>
      </c>
      <c r="D28" s="65">
        <v>298.00677000000002</v>
      </c>
      <c r="E28" s="66">
        <v>0.19512400261242385</v>
      </c>
      <c r="F28" s="65">
        <v>8160.0599738000001</v>
      </c>
      <c r="G28" s="66">
        <v>1</v>
      </c>
      <c r="H28" s="66">
        <v>0.9761372838955592</v>
      </c>
      <c r="I28" s="65">
        <v>875.11950619047309</v>
      </c>
      <c r="J28" s="65">
        <v>1332.8487654800001</v>
      </c>
      <c r="K28" s="66">
        <v>0.16333810900403412</v>
      </c>
      <c r="L28" s="65">
        <v>7858.7108780400004</v>
      </c>
      <c r="M28" s="65">
        <v>6823.6080730999993</v>
      </c>
    </row>
    <row r="29" spans="2:13" thickBot="1" x14ac:dyDescent="0.35">
      <c r="B29" s="36" t="s">
        <v>1</v>
      </c>
      <c r="C29" s="27">
        <v>2667136.8067200999</v>
      </c>
      <c r="D29" s="27">
        <v>107217.68918489999</v>
      </c>
      <c r="E29" s="70">
        <v>0.34072381082461284</v>
      </c>
      <c r="F29" s="27">
        <v>330490.34045179997</v>
      </c>
      <c r="G29" s="70">
        <v>4.5205986800571071E-2</v>
      </c>
      <c r="H29" s="70">
        <v>0.49093570573839546</v>
      </c>
      <c r="I29" s="27">
        <v>936.57956387239449</v>
      </c>
      <c r="J29" s="27">
        <v>225780.64083471603</v>
      </c>
      <c r="K29" s="70">
        <v>0.68316865335930987</v>
      </c>
      <c r="L29" s="27">
        <v>10835.987832157589</v>
      </c>
      <c r="M29" s="27">
        <v>11592.550768457</v>
      </c>
    </row>
    <row r="30" spans="2:13" ht="14.4" x14ac:dyDescent="0.3">
      <c r="M30" s="18" t="s">
        <v>40</v>
      </c>
    </row>
    <row r="31" spans="2:13" ht="14.4" x14ac:dyDescent="0.3"/>
    <row r="32" spans="2:13" ht="14.4" x14ac:dyDescent="0.3"/>
    <row r="33" ht="14.4" x14ac:dyDescent="0.3"/>
    <row r="34" ht="14.4" x14ac:dyDescent="0.3"/>
    <row r="35" ht="14.4" x14ac:dyDescent="0.3"/>
    <row r="36" ht="14.4" x14ac:dyDescent="0.3"/>
    <row r="37" ht="14.4" x14ac:dyDescent="0.3"/>
    <row r="38" ht="14.4" x14ac:dyDescent="0.3"/>
    <row r="39" ht="14.4" x14ac:dyDescent="0.3"/>
    <row r="40" ht="14.4" x14ac:dyDescent="0.3"/>
    <row r="41" ht="14.4" x14ac:dyDescent="0.3"/>
    <row r="42" ht="14.4" x14ac:dyDescent="0.3"/>
    <row r="43" ht="14.4" x14ac:dyDescent="0.3"/>
    <row r="44" ht="14.4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4C695-9C73-4A4A-8820-783A92AAB0D7}">
  <dimension ref="A1:P56"/>
  <sheetViews>
    <sheetView showGridLines="0" showRowColHeaders="0" workbookViewId="0"/>
  </sheetViews>
  <sheetFormatPr baseColWidth="10" defaultColWidth="0" defaultRowHeight="14.4" zeroHeight="1" x14ac:dyDescent="0.3"/>
  <cols>
    <col min="1" max="1" width="11.44140625" customWidth="1"/>
    <col min="2" max="2" width="14.5546875" style="30" bestFit="1" customWidth="1"/>
    <col min="3" max="4" width="11.44140625" customWidth="1"/>
    <col min="5" max="5" width="14.44140625" bestFit="1" customWidth="1"/>
    <col min="6" max="8" width="11.44140625" customWidth="1"/>
    <col min="9" max="9" width="15.5546875" bestFit="1" customWidth="1"/>
    <col min="10" max="14" width="11.44140625" customWidth="1"/>
    <col min="15" max="16" width="0" hidden="1" customWidth="1"/>
    <col min="17" max="16384" width="11.44140625" hidden="1"/>
  </cols>
  <sheetData>
    <row r="1" spans="2:12" x14ac:dyDescent="0.3"/>
    <row r="2" spans="2:12" ht="15.6" x14ac:dyDescent="0.35">
      <c r="B2" s="41" t="s">
        <v>189</v>
      </c>
    </row>
    <row r="3" spans="2:12" ht="15.6" x14ac:dyDescent="0.35">
      <c r="B3" s="41"/>
    </row>
    <row r="4" spans="2:12" ht="15" thickBot="1" x14ac:dyDescent="0.35">
      <c r="B4" s="40" t="s">
        <v>125</v>
      </c>
    </row>
    <row r="5" spans="2:12" ht="51.6" thickBot="1" x14ac:dyDescent="0.35">
      <c r="B5" s="47" t="s">
        <v>57</v>
      </c>
      <c r="C5" s="16" t="s">
        <v>205</v>
      </c>
      <c r="D5" s="16" t="s">
        <v>127</v>
      </c>
      <c r="E5" s="16" t="s">
        <v>128</v>
      </c>
      <c r="F5" s="16" t="s">
        <v>129</v>
      </c>
      <c r="G5" s="16" t="s">
        <v>54</v>
      </c>
      <c r="H5" s="16" t="s">
        <v>55</v>
      </c>
      <c r="I5" s="16" t="s">
        <v>3</v>
      </c>
      <c r="J5" s="16" t="s">
        <v>51</v>
      </c>
      <c r="K5" s="16" t="s">
        <v>56</v>
      </c>
      <c r="L5" s="16" t="s">
        <v>160</v>
      </c>
    </row>
    <row r="6" spans="2:12" ht="15" thickBot="1" x14ac:dyDescent="0.35">
      <c r="B6" s="35">
        <v>1</v>
      </c>
      <c r="C6" s="25">
        <v>14379205</v>
      </c>
      <c r="D6" s="25">
        <v>14295530.45248</v>
      </c>
      <c r="E6" s="25">
        <v>83674.547519999993</v>
      </c>
      <c r="F6" s="25">
        <v>14317192.808</v>
      </c>
      <c r="G6" s="26">
        <v>4.8782698837424217E-4</v>
      </c>
      <c r="H6" s="26">
        <v>0.23842872367358009</v>
      </c>
      <c r="I6" s="25">
        <v>509785.25537000003</v>
      </c>
      <c r="J6" s="26">
        <v>3.5606509055682196E-2</v>
      </c>
      <c r="K6" s="25">
        <v>1817.2836862000001</v>
      </c>
      <c r="L6" s="67"/>
    </row>
    <row r="7" spans="2:12" ht="15" thickBot="1" x14ac:dyDescent="0.35">
      <c r="B7" s="35">
        <v>2</v>
      </c>
      <c r="C7" s="25">
        <v>1441650.79321</v>
      </c>
      <c r="D7" s="25">
        <v>1419701.8493300001</v>
      </c>
      <c r="E7" s="25">
        <v>21948.943879999999</v>
      </c>
      <c r="F7" s="25">
        <v>1425573.57069</v>
      </c>
      <c r="G7" s="26">
        <v>1.8371354117363275E-3</v>
      </c>
      <c r="H7" s="26">
        <v>0.32560805752124766</v>
      </c>
      <c r="I7" s="25">
        <v>184069.98109599997</v>
      </c>
      <c r="J7" s="26">
        <v>0.12911994503861854</v>
      </c>
      <c r="K7" s="25">
        <v>879.30662004999999</v>
      </c>
      <c r="L7" s="67"/>
    </row>
    <row r="8" spans="2:12" ht="15" thickBot="1" x14ac:dyDescent="0.35">
      <c r="B8" s="35">
        <v>3</v>
      </c>
      <c r="C8" s="25">
        <v>3634950.5788799999</v>
      </c>
      <c r="D8" s="25">
        <v>3607875.41903</v>
      </c>
      <c r="E8" s="25">
        <v>27075.15985</v>
      </c>
      <c r="F8" s="25">
        <v>3612782.87683</v>
      </c>
      <c r="G8" s="26">
        <v>3.4608659181730142E-3</v>
      </c>
      <c r="H8" s="26">
        <v>0.22703349449848373</v>
      </c>
      <c r="I8" s="25">
        <v>512075.26060559094</v>
      </c>
      <c r="J8" s="26">
        <v>0.14173983825313805</v>
      </c>
      <c r="K8" s="25">
        <v>2738.6021463799998</v>
      </c>
      <c r="L8" s="67"/>
    </row>
    <row r="9" spans="2:12" ht="15" thickBot="1" x14ac:dyDescent="0.35">
      <c r="B9" s="35">
        <v>4</v>
      </c>
      <c r="C9" s="25">
        <v>874209.11181000003</v>
      </c>
      <c r="D9" s="25">
        <v>863796.87187999999</v>
      </c>
      <c r="E9" s="25">
        <v>10412.23993</v>
      </c>
      <c r="F9" s="25">
        <v>866257.91214999999</v>
      </c>
      <c r="G9" s="26">
        <v>5.7144285446282146E-3</v>
      </c>
      <c r="H9" s="26">
        <v>0.2794939043535985</v>
      </c>
      <c r="I9" s="25">
        <v>207889.2745587122</v>
      </c>
      <c r="J9" s="26">
        <v>0.23998542656048422</v>
      </c>
      <c r="K9" s="25">
        <v>1421.59134242</v>
      </c>
      <c r="L9" s="67"/>
    </row>
    <row r="10" spans="2:12" ht="15" thickBot="1" x14ac:dyDescent="0.35">
      <c r="B10" s="35">
        <v>5</v>
      </c>
      <c r="C10" s="25">
        <v>2736183.5475400002</v>
      </c>
      <c r="D10" s="25">
        <v>2718777.6558400001</v>
      </c>
      <c r="E10" s="25">
        <v>17405.8917</v>
      </c>
      <c r="F10" s="25">
        <v>2722792.7584700002</v>
      </c>
      <c r="G10" s="26">
        <v>1.1276849942906996E-2</v>
      </c>
      <c r="H10" s="26">
        <v>0.20361226525867751</v>
      </c>
      <c r="I10" s="25">
        <v>794485.809763066</v>
      </c>
      <c r="J10" s="26">
        <v>0.29179077522209435</v>
      </c>
      <c r="K10" s="25">
        <v>6442.4954341000002</v>
      </c>
      <c r="L10" s="67"/>
    </row>
    <row r="11" spans="2:12" ht="15" thickBot="1" x14ac:dyDescent="0.35">
      <c r="B11" s="35">
        <v>6</v>
      </c>
      <c r="C11" s="25">
        <v>1568761.35078</v>
      </c>
      <c r="D11" s="25">
        <v>1531928.3076200001</v>
      </c>
      <c r="E11" s="25">
        <v>36833.043159999994</v>
      </c>
      <c r="F11" s="25">
        <v>1538260.3806599998</v>
      </c>
      <c r="G11" s="26">
        <v>4.855559704915062E-2</v>
      </c>
      <c r="H11" s="26">
        <v>0.2458851416732945</v>
      </c>
      <c r="I11" s="25">
        <v>1161865.3564013201</v>
      </c>
      <c r="J11" s="26">
        <v>0.7553112405474649</v>
      </c>
      <c r="K11" s="25">
        <v>17544.0327726</v>
      </c>
      <c r="L11" s="67"/>
    </row>
    <row r="12" spans="2:12" ht="15" thickBot="1" x14ac:dyDescent="0.35">
      <c r="B12" s="35">
        <v>7</v>
      </c>
      <c r="C12" s="25">
        <v>474377.92810000002</v>
      </c>
      <c r="D12" s="25">
        <v>462797.51984000002</v>
      </c>
      <c r="E12" s="25">
        <v>11580.40826</v>
      </c>
      <c r="F12" s="25">
        <v>466511.61119999993</v>
      </c>
      <c r="G12" s="26">
        <v>0.19261925235227673</v>
      </c>
      <c r="H12" s="26">
        <v>0.28417521641527799</v>
      </c>
      <c r="I12" s="25">
        <v>627030.43959839444</v>
      </c>
      <c r="J12" s="26">
        <v>1.3440832436849635</v>
      </c>
      <c r="K12" s="25">
        <v>23816.156647600004</v>
      </c>
      <c r="L12" s="67"/>
    </row>
    <row r="13" spans="2:12" ht="15" thickBot="1" x14ac:dyDescent="0.35">
      <c r="B13" s="48" t="s">
        <v>126</v>
      </c>
      <c r="C13" s="25">
        <v>530138.12101999996</v>
      </c>
      <c r="D13" s="25">
        <v>528073.43334999995</v>
      </c>
      <c r="E13" s="25">
        <v>1550.5332599999999</v>
      </c>
      <c r="F13" s="83">
        <v>528627.24463999993</v>
      </c>
      <c r="G13" s="84">
        <v>1</v>
      </c>
      <c r="H13" s="84">
        <v>0.56575874682866334</v>
      </c>
      <c r="I13" s="83">
        <v>351172.38657053252</v>
      </c>
      <c r="J13" s="84">
        <v>0.6643100410189493</v>
      </c>
      <c r="K13" s="83">
        <v>275473.98810720001</v>
      </c>
      <c r="L13" s="83">
        <v>70432.747504999992</v>
      </c>
    </row>
    <row r="14" spans="2:12" ht="15" thickBot="1" x14ac:dyDescent="0.35">
      <c r="B14" s="36" t="s">
        <v>1</v>
      </c>
      <c r="C14" s="27">
        <v>25639476.431340002</v>
      </c>
      <c r="D14" s="27">
        <v>25428481.509369995</v>
      </c>
      <c r="E14" s="27">
        <v>210480.76756000001</v>
      </c>
      <c r="F14" s="27">
        <v>25477999.162640002</v>
      </c>
      <c r="G14" s="28">
        <v>2.9474011871139353E-2</v>
      </c>
      <c r="H14" s="28">
        <v>0.24744567400082915</v>
      </c>
      <c r="I14" s="27">
        <v>4348373.7639636165</v>
      </c>
      <c r="J14" s="28">
        <v>0.17067171312023244</v>
      </c>
      <c r="K14" s="27">
        <v>330133.45675655</v>
      </c>
      <c r="L14" s="27">
        <v>101960.70283499999</v>
      </c>
    </row>
    <row r="15" spans="2:12" x14ac:dyDescent="0.3">
      <c r="L15" s="18" t="s">
        <v>40</v>
      </c>
    </row>
    <row r="16" spans="2:12" x14ac:dyDescent="0.3"/>
    <row r="17" spans="2:12" ht="15" thickBot="1" x14ac:dyDescent="0.35">
      <c r="B17" s="40" t="s">
        <v>27</v>
      </c>
    </row>
    <row r="18" spans="2:12" ht="51.6" thickBot="1" x14ac:dyDescent="0.35">
      <c r="B18" s="32" t="s">
        <v>57</v>
      </c>
      <c r="C18" s="16" t="s">
        <v>205</v>
      </c>
      <c r="D18" s="16" t="s">
        <v>127</v>
      </c>
      <c r="E18" s="16" t="s">
        <v>128</v>
      </c>
      <c r="F18" s="16" t="s">
        <v>129</v>
      </c>
      <c r="G18" s="16" t="s">
        <v>54</v>
      </c>
      <c r="H18" s="16" t="s">
        <v>55</v>
      </c>
      <c r="I18" s="16" t="s">
        <v>3</v>
      </c>
      <c r="J18" s="16" t="s">
        <v>51</v>
      </c>
      <c r="K18" s="16" t="s">
        <v>56</v>
      </c>
      <c r="L18" s="16" t="s">
        <v>160</v>
      </c>
    </row>
    <row r="19" spans="2:12" ht="15" thickBot="1" x14ac:dyDescent="0.35">
      <c r="B19" s="35">
        <v>1</v>
      </c>
      <c r="C19" s="25">
        <v>33043.098420000002</v>
      </c>
      <c r="D19" s="25">
        <v>33043.098420000002</v>
      </c>
      <c r="E19" s="25">
        <v>0</v>
      </c>
      <c r="F19" s="25">
        <v>33043.098420000002</v>
      </c>
      <c r="G19" s="26">
        <v>5.4167618630964929E-4</v>
      </c>
      <c r="H19" s="26">
        <v>0.57852495274563898</v>
      </c>
      <c r="I19" s="25">
        <v>3102.5816359999999</v>
      </c>
      <c r="J19" s="26">
        <v>9.3894997271869021E-2</v>
      </c>
      <c r="K19" s="25">
        <v>10.340741270000001</v>
      </c>
      <c r="L19" s="67"/>
    </row>
    <row r="20" spans="2:12" ht="15" thickBot="1" x14ac:dyDescent="0.35">
      <c r="B20" s="35">
        <v>2</v>
      </c>
      <c r="C20" s="25">
        <v>340585.43183000002</v>
      </c>
      <c r="D20" s="25">
        <v>103271.41482280003</v>
      </c>
      <c r="E20" s="25">
        <v>137763.66960719999</v>
      </c>
      <c r="F20" s="25">
        <v>159275.79654619997</v>
      </c>
      <c r="G20" s="26">
        <v>2.1114766846132196E-3</v>
      </c>
      <c r="H20" s="26">
        <v>0.46542414882161598</v>
      </c>
      <c r="I20" s="25">
        <v>26473.353273200002</v>
      </c>
      <c r="J20" s="26">
        <v>0.1662107730569162</v>
      </c>
      <c r="K20" s="25">
        <v>156.49395342290001</v>
      </c>
      <c r="L20" s="67"/>
    </row>
    <row r="21" spans="2:12" ht="15" thickBot="1" x14ac:dyDescent="0.35">
      <c r="B21" s="35">
        <v>3</v>
      </c>
      <c r="C21" s="25">
        <v>513834.85032999993</v>
      </c>
      <c r="D21" s="25">
        <v>177352.00941109998</v>
      </c>
      <c r="E21" s="25">
        <v>162925.1953389</v>
      </c>
      <c r="F21" s="25">
        <v>250551.664013</v>
      </c>
      <c r="G21" s="26">
        <v>2.9896612365828642E-3</v>
      </c>
      <c r="H21" s="26">
        <v>0.47077314907746914</v>
      </c>
      <c r="I21" s="25">
        <v>53359.770011800007</v>
      </c>
      <c r="J21" s="26">
        <v>0.21296913042665486</v>
      </c>
      <c r="K21" s="25">
        <v>352.47102513800002</v>
      </c>
      <c r="L21" s="67"/>
    </row>
    <row r="22" spans="2:12" ht="15" thickBot="1" x14ac:dyDescent="0.35">
      <c r="B22" s="35">
        <v>4</v>
      </c>
      <c r="C22" s="25">
        <v>708091.10282999999</v>
      </c>
      <c r="D22" s="25">
        <v>270473.22652580007</v>
      </c>
      <c r="E22" s="25">
        <v>129552.0333942</v>
      </c>
      <c r="F22" s="25">
        <v>333222.06507800001</v>
      </c>
      <c r="G22" s="26">
        <v>6.550603269453518E-3</v>
      </c>
      <c r="H22" s="26">
        <v>0.502204371336058</v>
      </c>
      <c r="I22" s="25">
        <v>120836.26552820001</v>
      </c>
      <c r="J22" s="26">
        <v>0.36262984415487276</v>
      </c>
      <c r="K22" s="25">
        <v>1095.8956409269999</v>
      </c>
      <c r="L22" s="67"/>
    </row>
    <row r="23" spans="2:12" ht="15" thickBot="1" x14ac:dyDescent="0.35">
      <c r="B23" s="35">
        <v>5</v>
      </c>
      <c r="C23" s="25">
        <v>723508.72105000005</v>
      </c>
      <c r="D23" s="25">
        <v>298601.26773409999</v>
      </c>
      <c r="E23" s="25">
        <v>111299.7608659</v>
      </c>
      <c r="F23" s="25">
        <v>352100.94588700001</v>
      </c>
      <c r="G23" s="26">
        <v>1.4373697280024427E-2</v>
      </c>
      <c r="H23" s="26">
        <v>0.4937699806912646</v>
      </c>
      <c r="I23" s="25">
        <v>179480.775004</v>
      </c>
      <c r="J23" s="26">
        <v>0.50974238240643888</v>
      </c>
      <c r="K23" s="25">
        <v>2500.0443473599998</v>
      </c>
      <c r="L23" s="67"/>
    </row>
    <row r="24" spans="2:12" ht="15" thickBot="1" x14ac:dyDescent="0.35">
      <c r="B24" s="35">
        <v>6</v>
      </c>
      <c r="C24" s="25">
        <v>760161.8852299999</v>
      </c>
      <c r="D24" s="25">
        <v>334785.43887809996</v>
      </c>
      <c r="E24" s="25">
        <v>138287.9470319</v>
      </c>
      <c r="F24" s="25">
        <v>394073.97074399999</v>
      </c>
      <c r="G24" s="26">
        <v>3.6281247557423679E-2</v>
      </c>
      <c r="H24" s="26">
        <v>0.47178524977935421</v>
      </c>
      <c r="I24" s="25">
        <v>231003.71612500001</v>
      </c>
      <c r="J24" s="26">
        <v>0.58619379424850571</v>
      </c>
      <c r="K24" s="25">
        <v>6730.378846659999</v>
      </c>
      <c r="L24" s="67"/>
    </row>
    <row r="25" spans="2:12" ht="15" thickBot="1" x14ac:dyDescent="0.35">
      <c r="B25" s="35">
        <v>7</v>
      </c>
      <c r="C25" s="25">
        <v>275714.498815</v>
      </c>
      <c r="D25" s="25">
        <v>133131.68146825</v>
      </c>
      <c r="E25" s="25">
        <v>21132.950451750003</v>
      </c>
      <c r="F25" s="25">
        <v>142522.9693041</v>
      </c>
      <c r="G25" s="26">
        <v>0.17243368182873678</v>
      </c>
      <c r="H25" s="26">
        <v>0.48527716825859291</v>
      </c>
      <c r="I25" s="25">
        <v>123458.7704557</v>
      </c>
      <c r="J25" s="26">
        <v>0.86623770932162603</v>
      </c>
      <c r="K25" s="25">
        <v>11969.862131989999</v>
      </c>
      <c r="L25" s="67"/>
    </row>
    <row r="26" spans="2:12" ht="15" thickBot="1" x14ac:dyDescent="0.35">
      <c r="B26" s="48" t="s">
        <v>126</v>
      </c>
      <c r="C26" s="25">
        <v>264454.85986999999</v>
      </c>
      <c r="D26" s="25">
        <v>241223.87407899997</v>
      </c>
      <c r="E26" s="25">
        <v>8225.7314409999999</v>
      </c>
      <c r="F26" s="83">
        <v>244339.95963600001</v>
      </c>
      <c r="G26" s="84">
        <v>1</v>
      </c>
      <c r="H26" s="84">
        <v>0.86761843662638993</v>
      </c>
      <c r="I26" s="83">
        <v>77394.057651899988</v>
      </c>
      <c r="J26" s="84">
        <v>0.31674744387776788</v>
      </c>
      <c r="K26" s="83">
        <v>205802.32916600001</v>
      </c>
      <c r="L26" s="83">
        <v>172732.76782099999</v>
      </c>
    </row>
    <row r="27" spans="2:12" ht="15" thickBot="1" x14ac:dyDescent="0.35">
      <c r="B27" s="36" t="s">
        <v>1</v>
      </c>
      <c r="C27" s="27">
        <v>3619394.4483749997</v>
      </c>
      <c r="D27" s="27">
        <v>1591882.0113391499</v>
      </c>
      <c r="E27" s="27">
        <v>709187.28813084995</v>
      </c>
      <c r="F27" s="27">
        <v>1909130.4696283001</v>
      </c>
      <c r="G27" s="28">
        <v>0.15271888865128588</v>
      </c>
      <c r="H27" s="28">
        <v>0.53400111176222009</v>
      </c>
      <c r="I27" s="27">
        <v>815109.28968579997</v>
      </c>
      <c r="J27" s="28">
        <v>0.42695316148010481</v>
      </c>
      <c r="K27" s="27">
        <v>228617.8158527679</v>
      </c>
      <c r="L27" s="27">
        <v>197872.09628275599</v>
      </c>
    </row>
    <row r="28" spans="2:12" x14ac:dyDescent="0.3">
      <c r="L28" s="18" t="s">
        <v>40</v>
      </c>
    </row>
    <row r="29" spans="2:12" x14ac:dyDescent="0.3"/>
    <row r="30" spans="2:12" x14ac:dyDescent="0.3"/>
    <row r="31" spans="2:12" x14ac:dyDescent="0.3"/>
    <row r="32" spans="2:12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CC3A1-9DA5-4F97-9236-FBCF8D1CF592}">
  <dimension ref="A1:G19"/>
  <sheetViews>
    <sheetView showGridLines="0" showRowColHeaders="0" workbookViewId="0"/>
  </sheetViews>
  <sheetFormatPr baseColWidth="10" defaultColWidth="0" defaultRowHeight="14.4" zeroHeight="1" x14ac:dyDescent="0.3"/>
  <cols>
    <col min="1" max="1" width="11.44140625" customWidth="1"/>
    <col min="2" max="2" width="50.33203125" style="30" bestFit="1" customWidth="1"/>
    <col min="3" max="6" width="11.44140625" customWidth="1"/>
    <col min="7" max="7" width="0" hidden="1" customWidth="1"/>
    <col min="8" max="16384" width="11.44140625" hidden="1"/>
  </cols>
  <sheetData>
    <row r="1" spans="2:3" x14ac:dyDescent="0.3"/>
    <row r="2" spans="2:3" ht="15.6" x14ac:dyDescent="0.35">
      <c r="B2" s="41" t="s">
        <v>181</v>
      </c>
    </row>
    <row r="3" spans="2:3" ht="15" thickBot="1" x14ac:dyDescent="0.35"/>
    <row r="4" spans="2:3" ht="21" thickBot="1" x14ac:dyDescent="0.35">
      <c r="B4" s="32" t="s">
        <v>58</v>
      </c>
      <c r="C4" s="16" t="s">
        <v>59</v>
      </c>
    </row>
    <row r="5" spans="2:3" ht="15" thickBot="1" x14ac:dyDescent="0.35">
      <c r="B5" s="17" t="s">
        <v>200</v>
      </c>
      <c r="C5" s="12">
        <v>14360728.299470967</v>
      </c>
    </row>
    <row r="6" spans="2:3" ht="15" thickBot="1" x14ac:dyDescent="0.35">
      <c r="B6" s="5" t="s">
        <v>60</v>
      </c>
      <c r="C6" s="10">
        <v>-266238.02103399218</v>
      </c>
    </row>
    <row r="7" spans="2:3" ht="15" thickBot="1" x14ac:dyDescent="0.35">
      <c r="B7" s="5" t="s">
        <v>61</v>
      </c>
      <c r="C7" s="10">
        <v>399984.06692118815</v>
      </c>
    </row>
    <row r="8" spans="2:3" ht="15" thickBot="1" x14ac:dyDescent="0.35">
      <c r="B8" s="5" t="s">
        <v>202</v>
      </c>
      <c r="C8" s="10">
        <v>155325</v>
      </c>
    </row>
    <row r="9" spans="2:3" ht="15" thickBot="1" x14ac:dyDescent="0.35">
      <c r="B9" s="17" t="s">
        <v>201</v>
      </c>
      <c r="C9" s="12">
        <f>SUM(C5:C8)</f>
        <v>14649799.345358161</v>
      </c>
    </row>
    <row r="10" spans="2:3" x14ac:dyDescent="0.3">
      <c r="C10" s="18" t="s">
        <v>40</v>
      </c>
    </row>
    <row r="11" spans="2:3" x14ac:dyDescent="0.3">
      <c r="B11" s="78" t="s">
        <v>203</v>
      </c>
      <c r="C11" s="18"/>
    </row>
    <row r="12" spans="2:3" x14ac:dyDescent="0.3">
      <c r="B12" s="78" t="s">
        <v>204</v>
      </c>
      <c r="C12" s="79"/>
    </row>
    <row r="13" spans="2:3" x14ac:dyDescent="0.3">
      <c r="B13" s="49"/>
    </row>
    <row r="14" spans="2:3" hidden="1" x14ac:dyDescent="0.3"/>
    <row r="15" spans="2:3" hidden="1" x14ac:dyDescent="0.3"/>
    <row r="16" spans="2:3" hidden="1" x14ac:dyDescent="0.3"/>
    <row r="17" hidden="1" x14ac:dyDescent="0.3"/>
    <row r="18" hidden="1" x14ac:dyDescent="0.3"/>
    <row r="19" hidden="1" x14ac:dyDescent="0.3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5796-F94C-482A-ADE6-02D3C5CD79BC}">
  <dimension ref="A1:K18"/>
  <sheetViews>
    <sheetView showGridLines="0" showRowColHeaders="0" workbookViewId="0"/>
  </sheetViews>
  <sheetFormatPr baseColWidth="10" defaultColWidth="0" defaultRowHeight="14.4" zeroHeight="1" x14ac:dyDescent="0.3"/>
  <cols>
    <col min="1" max="1" width="11.44140625" customWidth="1"/>
    <col min="2" max="2" width="22" style="30" bestFit="1" customWidth="1"/>
    <col min="3" max="3" width="23.109375" style="30" bestFit="1" customWidth="1"/>
    <col min="4" max="11" width="11.44140625" customWidth="1"/>
    <col min="12" max="16384" width="11.44140625" hidden="1"/>
  </cols>
  <sheetData>
    <row r="1" spans="2:9" x14ac:dyDescent="0.3"/>
    <row r="2" spans="2:9" ht="15.6" x14ac:dyDescent="0.35">
      <c r="B2" s="41" t="s">
        <v>182</v>
      </c>
    </row>
    <row r="3" spans="2:9" ht="15" thickBot="1" x14ac:dyDescent="0.35"/>
    <row r="4" spans="2:9" ht="21" thickBot="1" x14ac:dyDescent="0.35">
      <c r="B4" s="37" t="s">
        <v>62</v>
      </c>
      <c r="C4" s="37" t="s">
        <v>63</v>
      </c>
      <c r="D4" s="15" t="s">
        <v>48</v>
      </c>
      <c r="E4" s="15" t="s">
        <v>49</v>
      </c>
      <c r="F4" s="15" t="s">
        <v>64</v>
      </c>
      <c r="G4" s="15" t="s">
        <v>65</v>
      </c>
      <c r="H4" s="15" t="s">
        <v>3</v>
      </c>
      <c r="I4" s="15" t="s">
        <v>53</v>
      </c>
    </row>
    <row r="5" spans="2:9" ht="15" thickBot="1" x14ac:dyDescent="0.35">
      <c r="B5" s="91" t="s">
        <v>66</v>
      </c>
      <c r="C5" s="4" t="s">
        <v>67</v>
      </c>
      <c r="D5" s="11"/>
      <c r="E5" s="11"/>
      <c r="F5" s="23">
        <v>0.5</v>
      </c>
      <c r="G5" s="11"/>
      <c r="H5" s="11"/>
      <c r="I5" s="11"/>
    </row>
    <row r="6" spans="2:9" ht="15" thickBot="1" x14ac:dyDescent="0.35">
      <c r="B6" s="92"/>
      <c r="C6" s="4" t="s">
        <v>68</v>
      </c>
      <c r="D6" s="10">
        <v>120.08067</v>
      </c>
      <c r="E6" s="10">
        <v>480</v>
      </c>
      <c r="F6" s="23">
        <v>0.7</v>
      </c>
      <c r="G6" s="10">
        <v>360.08067</v>
      </c>
      <c r="H6" s="10">
        <v>252.05646900000002</v>
      </c>
      <c r="I6" s="10">
        <v>1.44032268</v>
      </c>
    </row>
    <row r="7" spans="2:9" ht="15" thickBot="1" x14ac:dyDescent="0.35">
      <c r="B7" s="91" t="s">
        <v>69</v>
      </c>
      <c r="C7" s="4" t="s">
        <v>67</v>
      </c>
      <c r="D7" s="10">
        <v>12730.15006</v>
      </c>
      <c r="E7" s="10">
        <v>6094.7633900000001</v>
      </c>
      <c r="F7" s="23">
        <v>0.7</v>
      </c>
      <c r="G7" s="10">
        <v>15777.531755</v>
      </c>
      <c r="H7" s="10">
        <v>11044.272229</v>
      </c>
      <c r="I7" s="10">
        <v>63.11012702</v>
      </c>
    </row>
    <row r="8" spans="2:9" ht="15" thickBot="1" x14ac:dyDescent="0.35">
      <c r="B8" s="92"/>
      <c r="C8" s="4" t="s">
        <v>68</v>
      </c>
      <c r="D8" s="10">
        <v>314284.74452999997</v>
      </c>
      <c r="E8" s="10">
        <v>412733.87964</v>
      </c>
      <c r="F8" s="23">
        <v>0.9</v>
      </c>
      <c r="G8" s="10">
        <v>520651.68435</v>
      </c>
      <c r="H8" s="10">
        <v>468586.51592000003</v>
      </c>
      <c r="I8" s="10">
        <v>4165.2134747999999</v>
      </c>
    </row>
    <row r="9" spans="2:9" ht="15" thickBot="1" x14ac:dyDescent="0.35">
      <c r="B9" s="91" t="s">
        <v>70</v>
      </c>
      <c r="C9" s="4" t="s">
        <v>67</v>
      </c>
      <c r="D9" s="10">
        <v>28.954999999999998</v>
      </c>
      <c r="E9" s="62">
        <v>0</v>
      </c>
      <c r="F9" s="23">
        <v>1.1499999999999999</v>
      </c>
      <c r="G9" s="10">
        <v>28.954999999999998</v>
      </c>
      <c r="H9" s="10">
        <v>33.298250000000003</v>
      </c>
      <c r="I9" s="62">
        <v>0.81074000000000002</v>
      </c>
    </row>
    <row r="10" spans="2:9" ht="15" thickBot="1" x14ac:dyDescent="0.35">
      <c r="B10" s="92"/>
      <c r="C10" s="4" t="s">
        <v>68</v>
      </c>
      <c r="D10" s="10">
        <v>53606.539779999999</v>
      </c>
      <c r="E10" s="10">
        <v>37652.466479999995</v>
      </c>
      <c r="F10" s="23">
        <v>1.1499999999999999</v>
      </c>
      <c r="G10" s="10">
        <v>72432.773019999993</v>
      </c>
      <c r="H10" s="10">
        <v>83297.688973000011</v>
      </c>
      <c r="I10" s="10">
        <v>2028.1176445999999</v>
      </c>
    </row>
    <row r="11" spans="2:9" ht="15" thickBot="1" x14ac:dyDescent="0.35">
      <c r="B11" s="91" t="s">
        <v>71</v>
      </c>
      <c r="C11" s="4" t="s">
        <v>67</v>
      </c>
      <c r="D11" s="10">
        <v>761.33612000000005</v>
      </c>
      <c r="E11" s="62">
        <v>0</v>
      </c>
      <c r="F11" s="23">
        <v>2.5</v>
      </c>
      <c r="G11" s="10">
        <v>761.33612000000005</v>
      </c>
      <c r="H11" s="10">
        <v>1903.3403000000001</v>
      </c>
      <c r="I11" s="10">
        <v>60.9068896</v>
      </c>
    </row>
    <row r="12" spans="2:9" ht="15" thickBot="1" x14ac:dyDescent="0.35">
      <c r="B12" s="92"/>
      <c r="C12" s="4" t="s">
        <v>68</v>
      </c>
      <c r="D12" s="10">
        <v>24337.773399999998</v>
      </c>
      <c r="E12" s="10">
        <v>15167.926029999999</v>
      </c>
      <c r="F12" s="23">
        <v>2.5</v>
      </c>
      <c r="G12" s="10">
        <v>31921.736414999999</v>
      </c>
      <c r="H12" s="10">
        <v>79804.341037999999</v>
      </c>
      <c r="I12" s="10">
        <v>2553.7389131999998</v>
      </c>
    </row>
    <row r="13" spans="2:9" ht="15" thickBot="1" x14ac:dyDescent="0.35">
      <c r="B13" s="91" t="s">
        <v>72</v>
      </c>
      <c r="C13" s="4" t="s">
        <v>67</v>
      </c>
      <c r="D13" s="62">
        <v>5.4896099999999999</v>
      </c>
      <c r="E13" s="62">
        <v>0</v>
      </c>
      <c r="F13" s="23" t="s">
        <v>0</v>
      </c>
      <c r="G13" s="62">
        <v>5.4896099999999999</v>
      </c>
      <c r="H13" s="62">
        <v>0</v>
      </c>
      <c r="I13" s="62">
        <v>2.7448049999999999</v>
      </c>
    </row>
    <row r="14" spans="2:9" ht="15" thickBot="1" x14ac:dyDescent="0.35">
      <c r="B14" s="92"/>
      <c r="C14" s="4" t="s">
        <v>68</v>
      </c>
      <c r="D14" s="10">
        <v>5802.9538300000004</v>
      </c>
      <c r="E14" s="10">
        <v>2946.9730399999999</v>
      </c>
      <c r="F14" s="23" t="s">
        <v>0</v>
      </c>
      <c r="G14" s="10">
        <v>7276.4403499999999</v>
      </c>
      <c r="H14" s="62">
        <v>0</v>
      </c>
      <c r="I14" s="10">
        <v>3638.2201749999999</v>
      </c>
    </row>
    <row r="15" spans="2:9" ht="15" thickBot="1" x14ac:dyDescent="0.35">
      <c r="B15" s="89" t="s">
        <v>1</v>
      </c>
      <c r="C15" s="38" t="s">
        <v>67</v>
      </c>
      <c r="D15" s="12">
        <v>13525.93079</v>
      </c>
      <c r="E15" s="12">
        <v>6094.7633900000001</v>
      </c>
      <c r="F15" s="14"/>
      <c r="G15" s="12">
        <v>16573.312485000002</v>
      </c>
      <c r="H15" s="12">
        <v>12980.910779</v>
      </c>
      <c r="I15" s="12">
        <v>127.57256162</v>
      </c>
    </row>
    <row r="16" spans="2:9" ht="15" thickBot="1" x14ac:dyDescent="0.35">
      <c r="B16" s="90"/>
      <c r="C16" s="38" t="s">
        <v>68</v>
      </c>
      <c r="D16" s="12">
        <v>398152.09220999997</v>
      </c>
      <c r="E16" s="12">
        <v>468981.24518999999</v>
      </c>
      <c r="F16" s="14"/>
      <c r="G16" s="12">
        <v>632642.71480500011</v>
      </c>
      <c r="H16" s="12">
        <v>631940.60239999997</v>
      </c>
      <c r="I16" s="12">
        <v>12386.73053028</v>
      </c>
    </row>
    <row r="17" spans="9:9" x14ac:dyDescent="0.3">
      <c r="I17" s="18" t="s">
        <v>40</v>
      </c>
    </row>
    <row r="18" spans="9:9" x14ac:dyDescent="0.3"/>
  </sheetData>
  <mergeCells count="6">
    <mergeCell ref="B15:B16"/>
    <mergeCell ref="B5:B6"/>
    <mergeCell ref="B7:B8"/>
    <mergeCell ref="B9:B10"/>
    <mergeCell ref="B11:B12"/>
    <mergeCell ref="B13: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 tablas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Sanchez de la Cruz</dc:creator>
  <cp:lastModifiedBy>Susana Sanchez de la Cruz</cp:lastModifiedBy>
  <dcterms:created xsi:type="dcterms:W3CDTF">2019-03-19T11:32:00Z</dcterms:created>
  <dcterms:modified xsi:type="dcterms:W3CDTF">2021-06-18T09:10:48Z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