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L:\CLIENTESINSTITUCIONALES\Cedulas Hipotecarias\CB LABEL CONVENTION\2018\"/>
    </mc:Choice>
  </mc:AlternateContent>
  <bookViews>
    <workbookView xWindow="30" yWindow="5910" windowWidth="15600" windowHeight="1935" activeTab="3"/>
  </bookViews>
  <sheets>
    <sheet name="Introduction" sheetId="5" r:id="rId1"/>
    <sheet name="A. HTT General" sheetId="8" r:id="rId2"/>
    <sheet name="B1. HTT Mortgage Assets" sheetId="9" r:id="rId3"/>
    <sheet name="E. HTT Optional ECB Repo" sheetId="14" r:id="rId4"/>
    <sheet name="C. HTT Harmonised Glossary" sheetId="12" r:id="rId5"/>
    <sheet name="Disclaimer" sheetId="13" r:id="rId6"/>
  </sheets>
  <definedNames>
    <definedName name="_xlnm._FilterDatabase" localSheetId="2" hidden="1">'B1. HTT Mortgage Assets'!$A$11:$D$104</definedName>
    <definedName name="acceptable_use_policy" localSheetId="5">Disclaimer!#REF!</definedName>
    <definedName name="general_tc" localSheetId="5">Disclaimer!$A$61</definedName>
    <definedName name="_xlnm.Print_Area" localSheetId="1">'A. HTT General'!$A$1:$G$155</definedName>
    <definedName name="_xlnm.Print_Area" localSheetId="2">'B1. HTT Mortgage Assets'!$A$1:$G$198</definedName>
    <definedName name="_xlnm.Print_Area" localSheetId="4">'C. HTT Harmonised Glossary'!$A$1:$C$37</definedName>
    <definedName name="_xlnm.Print_Area" localSheetId="5">Disclaimer!$A$1:$A$170</definedName>
    <definedName name="_xlnm.Print_Area" localSheetId="0">Introduction!$B$2:$J$39</definedName>
    <definedName name="_xlnm.Print_Titles" localSheetId="5">Disclaimer!$2:$2</definedName>
    <definedName name="privacy_policy" localSheetId="5">Disclaimer!$A$136</definedName>
  </definedNames>
  <calcPr calcId="171027"/>
</workbook>
</file>

<file path=xl/calcChain.xml><?xml version="1.0" encoding="utf-8"?>
<calcChain xmlns="http://schemas.openxmlformats.org/spreadsheetml/2006/main">
  <c r="C104" i="9" l="1"/>
  <c r="C152" i="9"/>
  <c r="D92" i="9" l="1"/>
  <c r="F92" i="9"/>
  <c r="C92" i="9"/>
  <c r="C88" i="9"/>
  <c r="D28" i="8" l="1"/>
  <c r="D27" i="8"/>
  <c r="D161" i="9" l="1"/>
  <c r="D174" i="9" l="1"/>
  <c r="C174" i="9"/>
  <c r="C161" i="9"/>
  <c r="C48" i="8" l="1"/>
  <c r="D113" i="9" l="1"/>
  <c r="C113" i="9"/>
  <c r="F88" i="9"/>
  <c r="D88" i="9"/>
  <c r="F17" i="9" l="1"/>
  <c r="G161" i="9" l="1"/>
  <c r="G160" i="9"/>
  <c r="G159" i="9"/>
  <c r="G158" i="9"/>
  <c r="G157" i="9"/>
  <c r="G156" i="9"/>
  <c r="G155" i="9"/>
  <c r="F161" i="9"/>
  <c r="F160" i="9"/>
  <c r="F159" i="9"/>
  <c r="F158" i="9"/>
  <c r="F157" i="9"/>
  <c r="F156" i="9"/>
  <c r="F155" i="9"/>
  <c r="C147" i="9"/>
  <c r="D132" i="9"/>
  <c r="D133" i="9"/>
  <c r="D134" i="9"/>
  <c r="D135" i="9"/>
  <c r="D136" i="9"/>
  <c r="D137" i="9"/>
  <c r="D138" i="9"/>
  <c r="D139" i="9"/>
  <c r="D131" i="9"/>
  <c r="D115" i="9"/>
  <c r="F113" i="9"/>
  <c r="F112" i="9"/>
  <c r="F111" i="9"/>
  <c r="F110" i="9"/>
  <c r="F109" i="9"/>
  <c r="F108" i="9"/>
  <c r="F107" i="9"/>
  <c r="G111" i="9"/>
  <c r="G110" i="9" l="1"/>
  <c r="G109" i="9"/>
  <c r="G107" i="9"/>
  <c r="G108" i="9"/>
  <c r="G112" i="9"/>
  <c r="G113" i="9"/>
  <c r="F54" i="9" l="1"/>
  <c r="D54" i="9"/>
  <c r="C131" i="8" l="1"/>
  <c r="C30" i="8" l="1"/>
  <c r="C141" i="8" l="1"/>
  <c r="D144" i="8" l="1"/>
  <c r="D143" i="8"/>
  <c r="C143" i="8"/>
  <c r="C107" i="8" l="1"/>
  <c r="C139" i="8"/>
  <c r="D126" i="9" l="1"/>
  <c r="C126" i="9"/>
  <c r="F118" i="9" s="1"/>
  <c r="C54" i="9"/>
  <c r="F50" i="9"/>
  <c r="D50" i="9"/>
  <c r="C50" i="9"/>
  <c r="F21" i="9"/>
  <c r="D21" i="9"/>
  <c r="C21" i="9"/>
  <c r="C15" i="9"/>
  <c r="D151" i="8"/>
  <c r="C151" i="8"/>
  <c r="C150" i="8"/>
  <c r="C149" i="8"/>
  <c r="C148" i="8"/>
  <c r="C147" i="8"/>
  <c r="C146" i="8"/>
  <c r="C145" i="8"/>
  <c r="F144" i="8"/>
  <c r="C144" i="8"/>
  <c r="F143" i="8"/>
  <c r="C142" i="8"/>
  <c r="D141" i="8"/>
  <c r="C140" i="8"/>
  <c r="C129" i="8"/>
  <c r="C124" i="8"/>
  <c r="F106" i="8"/>
  <c r="F103" i="8"/>
  <c r="F102" i="8"/>
  <c r="C100" i="8"/>
  <c r="F98" i="8" s="1"/>
  <c r="C78" i="8"/>
  <c r="D61" i="8"/>
  <c r="C61" i="8"/>
  <c r="C80" i="8" s="1"/>
  <c r="C95" i="8" s="1"/>
  <c r="F93" i="8" s="1"/>
  <c r="D48" i="8"/>
  <c r="C35" i="8"/>
  <c r="F75" i="8" l="1"/>
  <c r="F76" i="8"/>
  <c r="F99" i="8"/>
  <c r="F89" i="8"/>
  <c r="F91" i="8"/>
  <c r="F80" i="8"/>
  <c r="F41" i="8"/>
  <c r="F44" i="8"/>
  <c r="F74" i="8"/>
  <c r="F33" i="8"/>
  <c r="F32" i="8"/>
  <c r="F68" i="8"/>
  <c r="F47" i="8"/>
  <c r="F64" i="8"/>
  <c r="F60" i="8"/>
  <c r="F34" i="8"/>
  <c r="F54" i="8"/>
  <c r="F57" i="8"/>
  <c r="G46" i="8"/>
  <c r="G44" i="8"/>
  <c r="G57" i="8"/>
  <c r="G55" i="8"/>
  <c r="F70" i="8"/>
  <c r="F84" i="8"/>
  <c r="F87" i="8"/>
  <c r="G59" i="8"/>
  <c r="G42" i="8"/>
  <c r="F97" i="8"/>
  <c r="F66" i="8"/>
  <c r="F72" i="8"/>
  <c r="F82" i="8"/>
  <c r="G126" i="8"/>
  <c r="G120" i="9"/>
  <c r="F65" i="8"/>
  <c r="F69" i="8"/>
  <c r="F77" i="8"/>
  <c r="F127" i="8"/>
  <c r="F63" i="8"/>
  <c r="F67" i="8"/>
  <c r="F71" i="8"/>
  <c r="F73" i="8"/>
  <c r="F42" i="8"/>
  <c r="F45" i="8"/>
  <c r="F55" i="8"/>
  <c r="F58" i="8"/>
  <c r="F81" i="8"/>
  <c r="F83" i="8"/>
  <c r="F85" i="8"/>
  <c r="G127" i="8"/>
  <c r="G118" i="9"/>
  <c r="G128" i="8"/>
  <c r="G122" i="9"/>
  <c r="F168" i="9"/>
  <c r="G124" i="9"/>
  <c r="G170" i="9"/>
  <c r="F170" i="9"/>
  <c r="F166" i="9"/>
  <c r="G166" i="9"/>
  <c r="F172" i="9"/>
  <c r="F14" i="9"/>
  <c r="F12" i="9"/>
  <c r="F122" i="8"/>
  <c r="F118" i="8"/>
  <c r="F114" i="8"/>
  <c r="F110" i="8"/>
  <c r="F121" i="8"/>
  <c r="F117" i="8"/>
  <c r="F113" i="8"/>
  <c r="F109" i="8"/>
  <c r="F120" i="8"/>
  <c r="F116" i="8"/>
  <c r="F112" i="8"/>
  <c r="F111" i="8"/>
  <c r="F122" i="9"/>
  <c r="F115" i="8"/>
  <c r="F125" i="9"/>
  <c r="F123" i="9"/>
  <c r="F121" i="9"/>
  <c r="F119" i="9"/>
  <c r="F124" i="9"/>
  <c r="F120" i="9"/>
  <c r="F31" i="8"/>
  <c r="F30" i="8"/>
  <c r="F43" i="8"/>
  <c r="F46" i="8"/>
  <c r="G47" i="8"/>
  <c r="G45" i="8"/>
  <c r="G43" i="8"/>
  <c r="G41" i="8"/>
  <c r="F56" i="8"/>
  <c r="F59" i="8"/>
  <c r="G60" i="8"/>
  <c r="G58" i="8"/>
  <c r="G56" i="8"/>
  <c r="G54" i="8"/>
  <c r="F86" i="8"/>
  <c r="F88" i="8"/>
  <c r="F90" i="8"/>
  <c r="F92" i="8"/>
  <c r="F94" i="8"/>
  <c r="F119" i="8"/>
  <c r="F105" i="8"/>
  <c r="F107" i="8" s="1"/>
  <c r="F126" i="8"/>
  <c r="F128" i="8"/>
  <c r="F13" i="9"/>
  <c r="G125" i="9"/>
  <c r="G123" i="9"/>
  <c r="G121" i="9"/>
  <c r="G119" i="9"/>
  <c r="G168" i="9"/>
  <c r="G172" i="9"/>
  <c r="F173" i="9"/>
  <c r="F171" i="9"/>
  <c r="F169" i="9"/>
  <c r="F167" i="9"/>
  <c r="G173" i="9"/>
  <c r="G171" i="9"/>
  <c r="G169" i="9"/>
  <c r="G167" i="9"/>
  <c r="F100" i="8" l="1"/>
  <c r="G129" i="8"/>
  <c r="F95" i="8"/>
  <c r="F61" i="8"/>
  <c r="F78" i="8"/>
  <c r="F35" i="8"/>
  <c r="G61" i="8"/>
  <c r="G174" i="9"/>
  <c r="G126" i="9"/>
  <c r="F15" i="9"/>
  <c r="F174" i="9"/>
  <c r="F126" i="9"/>
  <c r="G48" i="8"/>
  <c r="F48" i="8"/>
  <c r="F129" i="8"/>
  <c r="F124" i="8"/>
</calcChain>
</file>

<file path=xl/sharedStrings.xml><?xml version="1.0" encoding="utf-8"?>
<sst xmlns="http://schemas.openxmlformats.org/spreadsheetml/2006/main" count="1155" uniqueCount="867">
  <si>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</si>
  <si>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</si>
  <si>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</si>
  <si>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</si>
  <si>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</si>
  <si>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</si>
  <si>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</si>
  <si>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</si>
  <si>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</si>
  <si>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</si>
  <si>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</si>
  <si>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</si>
  <si>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</si>
  <si>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</si>
  <si>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</si>
  <si>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</si>
  <si>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</si>
  <si>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</si>
  <si>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</si>
  <si>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</si>
  <si>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</si>
  <si>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</si>
  <si>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</si>
  <si>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</si>
  <si>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</si>
  <si>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</si>
  <si>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</si>
  <si>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</si>
  <si>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</si>
  <si>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</si>
  <si>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</si>
  <si>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</si>
  <si>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</si>
  <si>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</si>
  <si>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</si>
  <si>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</si>
  <si>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</si>
  <si>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</si>
  <si>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</si>
  <si>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</si>
  <si>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</si>
  <si>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G.2.1.1</t>
  </si>
  <si>
    <t>UCITS Compliance (Y/N)</t>
  </si>
  <si>
    <t>G.2.1.2</t>
  </si>
  <si>
    <t>CRR Compliance (Y/N)</t>
  </si>
  <si>
    <t>G.2.1.3</t>
  </si>
  <si>
    <t>LCR status</t>
  </si>
  <si>
    <t>1.General Information</t>
  </si>
  <si>
    <t>Nominal (mn)</t>
  </si>
  <si>
    <t>G.3.1.2</t>
  </si>
  <si>
    <t>Outstanding Covered Bonds</t>
  </si>
  <si>
    <t xml:space="preserve">2. Over-collateralisation (OC) </t>
  </si>
  <si>
    <t>Actual</t>
  </si>
  <si>
    <t>Minimum Committed</t>
  </si>
  <si>
    <t>Purpose</t>
  </si>
  <si>
    <t>OC (%)</t>
  </si>
  <si>
    <t>OG.3.2.3</t>
  </si>
  <si>
    <t>3. Cover Pool Composition</t>
  </si>
  <si>
    <t>% Cover Pool</t>
  </si>
  <si>
    <t>G.3.3.1</t>
  </si>
  <si>
    <t>Mortgages</t>
  </si>
  <si>
    <t>G.3.3.2</t>
  </si>
  <si>
    <t xml:space="preserve">Public Sector </t>
  </si>
  <si>
    <t>G.3.3.3</t>
  </si>
  <si>
    <t>Shipping</t>
  </si>
  <si>
    <t>G.3.3.4</t>
  </si>
  <si>
    <t>Substitute Assets</t>
  </si>
  <si>
    <t>G.3.3.5</t>
  </si>
  <si>
    <t>Other</t>
  </si>
  <si>
    <t>G.3.3.6</t>
  </si>
  <si>
    <t>Total</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</si>
  <si>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</si>
  <si>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</si>
  <si>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</si>
  <si>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</si>
  <si>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</si>
  <si>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</si>
  <si>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</si>
  <si>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</si>
  <si>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</si>
  <si>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</si>
  <si>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</si>
  <si>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</si>
  <si>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</si>
  <si>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</si>
  <si>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</si>
  <si>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</si>
  <si>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</si>
  <si>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</si>
  <si>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</si>
  <si>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</si>
  <si>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</si>
  <si>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5. Maturity of Covered Bonds</t>
  </si>
  <si>
    <t xml:space="preserve">% Total Initial Maturity </t>
  </si>
  <si>
    <t>% Total Extended Maturity</t>
  </si>
  <si>
    <t>G.3.5.1</t>
  </si>
  <si>
    <t>G.3.5.2</t>
  </si>
  <si>
    <t>G.3.5.3</t>
  </si>
  <si>
    <t>G.3.5.4</t>
  </si>
  <si>
    <t>G.3.5.5</t>
  </si>
  <si>
    <t>G.3.5.6</t>
  </si>
  <si>
    <t>G.3.5.7</t>
  </si>
  <si>
    <t>G.3.5.8</t>
  </si>
  <si>
    <t>G.3.5.9</t>
  </si>
  <si>
    <t>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</si>
  <si>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</si>
  <si>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</si>
  <si>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</si>
  <si>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</si>
  <si>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</si>
  <si>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</si>
  <si>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</si>
  <si>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</si>
  <si>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</si>
  <si>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</si>
  <si>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</si>
  <si>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</si>
  <si>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</si>
  <si>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</si>
  <si>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</si>
  <si>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</si>
  <si>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</si>
  <si>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</si>
  <si>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</si>
  <si>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</si>
  <si>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</si>
  <si>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</si>
  <si>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</si>
  <si>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</si>
  <si>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</si>
  <si>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</si>
  <si>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</si>
  <si>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</si>
  <si>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</si>
  <si>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</si>
  <si>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</si>
  <si>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</si>
  <si>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</si>
  <si>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</si>
  <si>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 xml:space="preserve">7. Covered Bonds - Currency </t>
  </si>
  <si>
    <t>G.3.7.1</t>
  </si>
  <si>
    <t>G.3.7.2</t>
  </si>
  <si>
    <t>G.3.7.3</t>
  </si>
  <si>
    <t>G.3.7.4</t>
  </si>
  <si>
    <t>G.3.7.5</t>
  </si>
  <si>
    <t>G.3.7.6</t>
  </si>
  <si>
    <t>G.3.7.7</t>
  </si>
  <si>
    <t>G.3.7.8</t>
  </si>
  <si>
    <t>G.3.7.9</t>
  </si>
  <si>
    <t>G.3.7.10</t>
  </si>
  <si>
    <t>G.3.7.11</t>
  </si>
  <si>
    <t>G.3.7.12</t>
  </si>
  <si>
    <t>G.3.7.13</t>
  </si>
  <si>
    <t>G.3.7.14</t>
  </si>
  <si>
    <t>G.3.7.15</t>
  </si>
  <si>
    <t>G.3.7.16</t>
  </si>
  <si>
    <t xml:space="preserve">8. Covered Bonds - Breakdown by interest rate </t>
  </si>
  <si>
    <t>% Covered Bonds</t>
  </si>
  <si>
    <t>G.3.8.1</t>
  </si>
  <si>
    <t>Fixed coupon</t>
  </si>
  <si>
    <t>G.3.8.2</t>
  </si>
  <si>
    <t>Floating coupon</t>
  </si>
  <si>
    <t>G.3.8.3</t>
  </si>
  <si>
    <t>G.3.8.4</t>
  </si>
  <si>
    <t>9. Substitute Assets - Type</t>
  </si>
  <si>
    <t>% Substitute Assets</t>
  </si>
  <si>
    <t>G.3.9.1</t>
  </si>
  <si>
    <t>Cash</t>
  </si>
  <si>
    <t>G.3.9.3</t>
  </si>
  <si>
    <t>Exposures to central banks</t>
  </si>
  <si>
    <t>G.3.9.4</t>
  </si>
  <si>
    <t>Exposures to credit institutions</t>
  </si>
  <si>
    <t>G.3.9.5</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</si>
  <si>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</si>
  <si>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</si>
  <si>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</si>
  <si>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</si>
  <si>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</si>
  <si>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</si>
  <si>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</si>
  <si>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</si>
  <si>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</si>
  <si>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</si>
  <si>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</si>
  <si>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</si>
  <si>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</si>
  <si>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</si>
  <si>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</si>
  <si>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</si>
  <si>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</si>
  <si>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</si>
  <si>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</si>
  <si>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</si>
  <si>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</si>
  <si>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</si>
  <si>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</si>
  <si>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</si>
  <si>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</si>
  <si>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</si>
  <si>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</si>
  <si>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</si>
  <si>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</si>
  <si>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</si>
  <si>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 xml:space="preserve">11. Liquid Assets </t>
  </si>
  <si>
    <t>G.3.11.1</t>
  </si>
  <si>
    <t>Substitute and other marketable assets</t>
  </si>
  <si>
    <t>G.3.11.2</t>
  </si>
  <si>
    <t>Central bank eligible assets</t>
  </si>
  <si>
    <t>G.3.11.3</t>
  </si>
  <si>
    <t>G.3.11.4</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</si>
  <si>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</si>
  <si>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</si>
  <si>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</si>
  <si>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</si>
  <si>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</si>
  <si>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</si>
  <si>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</si>
  <si>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</si>
  <si>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</si>
  <si>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</si>
  <si>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</si>
  <si>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</si>
  <si>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</si>
  <si>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</si>
  <si>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</si>
  <si>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</si>
  <si>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</si>
  <si>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</si>
  <si>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</si>
  <si>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</si>
  <si>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</si>
  <si>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</si>
  <si>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</si>
  <si>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</si>
  <si>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</si>
  <si>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</si>
  <si>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</si>
  <si>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</si>
  <si>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</si>
  <si>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</si>
  <si>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</si>
  <si>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</si>
  <si>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</si>
  <si>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</si>
  <si>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</si>
  <si>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</si>
  <si>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</si>
  <si>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Exposure to credit institute credit quality step 1 &amp; 2</t>
  </si>
  <si>
    <t>1. Optional information e.g. Rating triggers</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</si>
  <si>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</si>
  <si>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</si>
  <si>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</si>
  <si>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</si>
  <si>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</si>
  <si>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</si>
  <si>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</si>
  <si>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</si>
  <si>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</si>
  <si>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</si>
  <si>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</si>
  <si>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</si>
  <si>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</si>
  <si>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2. General Information</t>
  </si>
  <si>
    <t>Residential Loans</t>
  </si>
  <si>
    <t>Commercial Loans</t>
  </si>
  <si>
    <t>Total Mortgages</t>
  </si>
  <si>
    <t>M.7.2.1</t>
  </si>
  <si>
    <t>Number of mortgage loans</t>
  </si>
  <si>
    <t>3. Concentration Risks</t>
  </si>
  <si>
    <t>% Residential Loans</t>
  </si>
  <si>
    <t>% Commercial Loans</t>
  </si>
  <si>
    <t>M.7.3.1</t>
  </si>
  <si>
    <t xml:space="preserve">10 largest exposures </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</si>
  <si>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</si>
  <si>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</si>
  <si>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</si>
  <si>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</si>
  <si>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</si>
  <si>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</si>
  <si>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</si>
  <si>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</si>
  <si>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</si>
  <si>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</si>
  <si>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</si>
  <si>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</si>
  <si>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</si>
  <si>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</si>
  <si>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</si>
  <si>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</si>
  <si>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</si>
  <si>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</si>
  <si>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</si>
  <si>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</si>
  <si>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</si>
  <si>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</si>
  <si>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</si>
  <si>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</si>
  <si>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</si>
  <si>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</si>
  <si>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</si>
  <si>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</si>
  <si>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</si>
  <si>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</si>
  <si>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</si>
  <si>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</si>
  <si>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</si>
  <si>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</si>
  <si>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</si>
  <si>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</si>
  <si>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</si>
  <si>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</si>
  <si>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</si>
  <si>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</si>
  <si>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</si>
  <si>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</si>
  <si>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</si>
  <si>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</si>
  <si>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</si>
  <si>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</si>
  <si>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</si>
  <si>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</si>
  <si>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</si>
  <si>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</si>
  <si>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</si>
  <si>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</si>
  <si>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</si>
  <si>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</si>
  <si>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</si>
  <si>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</si>
  <si>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</si>
  <si>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</si>
  <si>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</si>
  <si>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</si>
  <si>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</si>
  <si>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</si>
  <si>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</si>
  <si>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</si>
  <si>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</si>
  <si>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</si>
  <si>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</si>
  <si>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</si>
  <si>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</si>
  <si>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</si>
  <si>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</si>
  <si>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</si>
  <si>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</si>
  <si>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</si>
  <si>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</si>
  <si>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</si>
  <si>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</si>
  <si>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</si>
  <si>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</si>
  <si>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</si>
  <si>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</si>
  <si>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</si>
  <si>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</si>
  <si>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</si>
  <si>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</si>
  <si>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</si>
  <si>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</si>
  <si>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</si>
  <si>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</si>
  <si>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</si>
  <si>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</si>
  <si>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</si>
  <si>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</si>
  <si>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</si>
  <si>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</si>
  <si>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6. Breakdown by Interest Rate</t>
  </si>
  <si>
    <t>M.7.6.1</t>
  </si>
  <si>
    <t>Fixed rate</t>
  </si>
  <si>
    <t>M.7.6.2</t>
  </si>
  <si>
    <t>Floating rate</t>
  </si>
  <si>
    <t>M.7.6.3</t>
  </si>
  <si>
    <t>7. Breakdown by Repayment Type</t>
  </si>
  <si>
    <t>M.7.7.1</t>
  </si>
  <si>
    <t>Bullet / interest only</t>
  </si>
  <si>
    <t>M.7.7.2</t>
  </si>
  <si>
    <t>Amortising</t>
  </si>
  <si>
    <t>M.7.7.3</t>
  </si>
  <si>
    <t xml:space="preserve">8. Loan Seasoning </t>
  </si>
  <si>
    <t>M.7.8.1</t>
  </si>
  <si>
    <t>Up to 12months</t>
  </si>
  <si>
    <t>M.7.8.2</t>
  </si>
  <si>
    <t>≥  12 - ≤ 24 months</t>
  </si>
  <si>
    <t>M.7.8.3</t>
  </si>
  <si>
    <t>≥ 24 - ≤ 36 months</t>
  </si>
  <si>
    <t>M.7.8.4</t>
  </si>
  <si>
    <t>≥ 36 - ≤ 60 months</t>
  </si>
  <si>
    <t>M.7.8.5</t>
  </si>
  <si>
    <t>≥ 60 months</t>
  </si>
  <si>
    <t>9. Non-Performing Loans (NPLs)</t>
  </si>
  <si>
    <t>M.7.9.1</t>
  </si>
  <si>
    <t>% NPLs</t>
  </si>
  <si>
    <t>10. Loan Size Information</t>
  </si>
  <si>
    <t>Nominal</t>
  </si>
  <si>
    <t>Number of Loans</t>
  </si>
  <si>
    <t>% No. of Loans</t>
  </si>
  <si>
    <t>M.7A.10.1</t>
  </si>
  <si>
    <t>Average loan size (000s)</t>
  </si>
  <si>
    <t>By buckets (mn):</t>
  </si>
  <si>
    <t>M.7A.10.2</t>
  </si>
  <si>
    <t>M.7A.10.3</t>
  </si>
  <si>
    <t>M.7A.10.4</t>
  </si>
  <si>
    <t>M.7A.10.5</t>
  </si>
  <si>
    <t>M.7A.10.6</t>
  </si>
  <si>
    <t>M.7A.10.7</t>
  </si>
  <si>
    <t>M.7A.10.8</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</si>
  <si>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</si>
  <si>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</si>
  <si>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</si>
  <si>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</si>
  <si>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</si>
  <si>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</si>
  <si>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</si>
  <si>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</si>
  <si>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</si>
  <si>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</si>
  <si>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</si>
  <si>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</si>
  <si>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</si>
  <si>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</si>
  <si>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</si>
  <si>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</si>
  <si>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</si>
  <si>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</si>
  <si>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</si>
  <si>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</si>
  <si>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</si>
  <si>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 xml:space="preserve">12. Loan to Value (LTV) Information - INDEXED </t>
  </si>
  <si>
    <t>M.7A.12.1</t>
  </si>
  <si>
    <t>M.7A.12.2</t>
  </si>
  <si>
    <t>M.7A.12.3</t>
  </si>
  <si>
    <t>M.7A.12.4</t>
  </si>
  <si>
    <t>M.7A.12.5</t>
  </si>
  <si>
    <t>M.7A.12.6</t>
  </si>
  <si>
    <t>M.7A.12.7</t>
  </si>
  <si>
    <t>M.7A.12.8</t>
  </si>
  <si>
    <t>M.7A.12.9</t>
  </si>
  <si>
    <t>M.7A.12.10</t>
  </si>
  <si>
    <t>13. Breakdown by type</t>
  </si>
  <si>
    <t>M.7A.13.1</t>
  </si>
  <si>
    <t>Owner occupied</t>
  </si>
  <si>
    <t>M.7A.13.2</t>
  </si>
  <si>
    <t>Second home/Holiday houses</t>
  </si>
  <si>
    <t>M.7A.13.3</t>
  </si>
  <si>
    <t>Buy-to-let/Non-owner occupied</t>
  </si>
  <si>
    <t>M.7A.13.4</t>
  </si>
  <si>
    <t>14. Loan by Ranking</t>
  </si>
  <si>
    <t>M.7A.14.2</t>
  </si>
  <si>
    <t>Guaranteed</t>
  </si>
  <si>
    <t>M.7A.14.3</t>
  </si>
  <si>
    <t>7B Commercial Cover Pool</t>
  </si>
  <si>
    <t>15. Loan Size Information</t>
  </si>
  <si>
    <t>M.7B.15.1</t>
  </si>
  <si>
    <t>M.7B.15.3</t>
  </si>
  <si>
    <t>M.7B.15.4</t>
  </si>
  <si>
    <t>M.7B.15.5</t>
  </si>
  <si>
    <t>M.7B.15.6</t>
  </si>
  <si>
    <t>M.7B.15.7</t>
  </si>
  <si>
    <t>M.7B.15.8</t>
  </si>
  <si>
    <t>M.7B.15.9</t>
  </si>
  <si>
    <t xml:space="preserve">16. Loan to Value (LTV) Information - UNINDEXED </t>
  </si>
  <si>
    <t>M.7B.16.1</t>
  </si>
  <si>
    <t>M.7B.16.2</t>
  </si>
  <si>
    <t>M.7B.16.3</t>
  </si>
  <si>
    <t>M.7B.16.4</t>
  </si>
  <si>
    <t>M.7B.16.5</t>
  </si>
  <si>
    <t>M.7B.16.6</t>
  </si>
  <si>
    <t>M.7B.16.7</t>
  </si>
  <si>
    <t>M.7B.16.8</t>
  </si>
  <si>
    <t>M.7B.16.9</t>
  </si>
  <si>
    <t>M.7B.16.10</t>
  </si>
  <si>
    <t>17. Loan to Value (LTV) Information - INDEXED</t>
  </si>
  <si>
    <t>M.7B.17.1</t>
  </si>
  <si>
    <t>M.7B.17.2</t>
  </si>
  <si>
    <t>M.7B.17.3</t>
  </si>
  <si>
    <t>M.7B.17.4</t>
  </si>
  <si>
    <t>M.7B.17.5</t>
  </si>
  <si>
    <t>M.7B.17.6</t>
  </si>
  <si>
    <t>M.7B.17.7</t>
  </si>
  <si>
    <t>M.7B.17.8</t>
  </si>
  <si>
    <t>M.7B.17.9</t>
  </si>
  <si>
    <t>M.7B.17.10</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</si>
  <si>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</si>
  <si>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</si>
  <si>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</si>
  <si>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</si>
  <si>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</si>
  <si>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</si>
  <si>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</si>
  <si>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</si>
  <si>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</si>
  <si>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</si>
  <si>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</si>
  <si>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</si>
  <si>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</si>
  <si>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</si>
  <si>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</si>
  <si>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</si>
  <si>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</si>
  <si>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</si>
  <si>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</si>
  <si>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</si>
  <si>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</si>
  <si>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</si>
  <si>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</si>
  <si>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</si>
  <si>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</si>
  <si>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</si>
  <si>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</si>
  <si>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</si>
  <si>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</si>
  <si>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</si>
  <si>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</si>
  <si>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</si>
  <si>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</si>
  <si>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</si>
  <si>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</si>
  <si>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</si>
  <si>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</si>
  <si>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</si>
  <si>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</si>
  <si>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</si>
  <si>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</si>
  <si>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</si>
  <si>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</si>
  <si>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</si>
  <si>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</si>
  <si>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</si>
  <si>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</si>
  <si>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</si>
  <si>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</si>
  <si>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</si>
  <si>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</si>
  <si>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</si>
  <si>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</si>
  <si>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</si>
  <si>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</si>
  <si>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</si>
  <si>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</si>
  <si>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</si>
  <si>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</si>
  <si>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</si>
  <si>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</si>
  <si>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</si>
  <si>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</si>
  <si>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</si>
  <si>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</si>
  <si>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</si>
  <si>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</si>
  <si>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</si>
  <si>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</si>
  <si>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</si>
  <si>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</si>
  <si>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</si>
  <si>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</si>
  <si>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</si>
  <si>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</si>
  <si>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</si>
  <si>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</si>
  <si>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</si>
  <si>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</si>
  <si>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</si>
  <si>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</si>
  <si>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</si>
  <si>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</si>
  <si>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</si>
  <si>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</si>
  <si>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</si>
  <si>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</si>
  <si>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</si>
  <si>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</si>
  <si>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</si>
  <si>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</si>
  <si>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</si>
  <si>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</si>
  <si>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</si>
  <si>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</si>
  <si>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</si>
  <si>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</si>
  <si>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</si>
  <si>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</si>
  <si>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</si>
  <si>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</si>
  <si>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</si>
  <si>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</si>
  <si>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</si>
  <si>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</si>
  <si>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</si>
  <si>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</si>
  <si>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</si>
  <si>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</si>
  <si>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</si>
  <si>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</si>
  <si>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</si>
  <si>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</si>
  <si>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</si>
  <si>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</si>
  <si>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</si>
  <si>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</si>
  <si>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</si>
  <si>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</si>
  <si>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</si>
  <si>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</si>
  <si>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</si>
  <si>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</si>
  <si>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</si>
  <si>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</si>
  <si>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</si>
  <si>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</si>
  <si>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</si>
  <si>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</si>
  <si>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</si>
  <si>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</si>
  <si>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</si>
  <si>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</si>
  <si>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</si>
  <si>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</si>
  <si>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</si>
  <si>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</si>
  <si>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</si>
  <si>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</si>
  <si>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</si>
  <si>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</si>
  <si>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</si>
  <si>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</si>
  <si>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</si>
  <si>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</si>
  <si>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</si>
  <si>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</si>
  <si>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</si>
  <si>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</si>
  <si>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</si>
  <si>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</si>
  <si>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</si>
  <si>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</si>
  <si>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</si>
  <si>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</si>
  <si>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</si>
  <si>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</si>
  <si>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</si>
  <si>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</si>
  <si>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</si>
  <si>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</si>
  <si>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</si>
  <si>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</si>
  <si>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</si>
  <si>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</si>
  <si>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</si>
  <si>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</si>
  <si>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</si>
  <si>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</si>
  <si>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</si>
  <si>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</si>
  <si>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</si>
  <si>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</si>
  <si>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</si>
  <si>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</si>
  <si>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</si>
  <si>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</si>
  <si>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</si>
  <si>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</si>
  <si>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</si>
  <si>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</si>
  <si>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</si>
  <si>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</si>
  <si>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</si>
  <si>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</si>
  <si>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</si>
  <si>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</si>
  <si>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</si>
  <si>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</si>
  <si>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</si>
  <si>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</si>
  <si>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</si>
  <si>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</si>
  <si>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</si>
  <si>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</si>
  <si>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</si>
  <si>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</si>
  <si>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</si>
  <si>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</si>
  <si>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</si>
  <si>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</si>
  <si>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</si>
  <si>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</si>
  <si>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</si>
  <si>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</si>
  <si>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</si>
  <si>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</si>
  <si>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</si>
  <si>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</si>
  <si>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</si>
  <si>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</si>
  <si>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</si>
  <si>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</si>
  <si>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</si>
  <si>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</si>
  <si>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</si>
  <si>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</si>
  <si>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</si>
  <si>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</si>
  <si>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</si>
  <si>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</si>
  <si>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</si>
  <si>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</si>
  <si>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</si>
  <si>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</si>
  <si>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</si>
  <si>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</si>
  <si>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</si>
  <si>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</si>
  <si>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</si>
  <si>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</si>
  <si>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</si>
  <si>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</si>
  <si>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</si>
  <si>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</si>
  <si>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</si>
  <si>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</si>
  <si>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</si>
  <si>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</si>
  <si>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</si>
  <si>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</si>
  <si>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</si>
  <si>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</si>
  <si>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</si>
  <si>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</si>
  <si>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</si>
  <si>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</si>
  <si>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Residual Life Buckets of Cover assets [i.e. how is the contractual and/or expected residual life defined? What assumptions eg, in terms of prepayments? etc.]</t>
  </si>
  <si>
    <t>Eligible OC (%)</t>
  </si>
  <si>
    <t>Expected Upon Prepayments (mn)</t>
  </si>
  <si>
    <t>Initial Maturity  (mn)</t>
  </si>
  <si>
    <t>Extended Maturity (mn)</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</si>
  <si>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</si>
  <si>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</si>
  <si>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</si>
  <si>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</si>
  <si>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</si>
  <si>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</si>
  <si>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</si>
  <si>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</si>
  <si>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</si>
  <si>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</si>
  <si>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</si>
  <si>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</si>
  <si>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</si>
  <si>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</si>
  <si>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</si>
  <si>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</si>
  <si>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</si>
  <si>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</si>
  <si>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</si>
  <si>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</si>
  <si>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</si>
  <si>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</si>
  <si>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</si>
  <si>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</si>
  <si>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</si>
  <si>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</si>
  <si>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1st lien</t>
  </si>
  <si>
    <t>(Cover Pool Size - Outstanding Covered Bonds) / Outstanding Covered Bonds</t>
  </si>
  <si>
    <t>80% of Eligible assets</t>
  </si>
  <si>
    <t>Fixed Rate (rate constant &gt; 1 year); Floating Rate (rate constant ≤ 1 year)</t>
  </si>
  <si>
    <t>Remaining contractual loan maturities</t>
  </si>
  <si>
    <t>According to Moody's criteria: Loan to unindexed value of the guarantees. Where there are multiple properties backing a single loan, the aggregate value of all loans and valuations across all properties should be used.</t>
  </si>
  <si>
    <t>Remaining contractual covered bonds maturities</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</si>
  <si>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</si>
  <si>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</si>
  <si>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SPAIN</t>
  </si>
  <si>
    <t>BANKINTER</t>
  </si>
  <si>
    <t>https://webcorporativa.bankinter.com/www/es-es/cgi/ebk+gwc+home#ID=INFCORP&amp;attr=WEBHEBDEC1</t>
  </si>
  <si>
    <t>Y</t>
  </si>
  <si>
    <t>https://www.coveredbondlabel.com/issuer/99/</t>
  </si>
  <si>
    <t>Legal Minimun</t>
  </si>
  <si>
    <t>JPY</t>
  </si>
  <si>
    <t>NO</t>
  </si>
  <si>
    <t>E. Harmonised Transparency Template - Optional ECB Repo Disclosure</t>
  </si>
  <si>
    <t>CONTENT OF TAB E</t>
  </si>
  <si>
    <t>1. Swap Transaction Counterparties</t>
  </si>
  <si>
    <t>2.  Additional information on the swaps</t>
  </si>
  <si>
    <t>3.  Additional information on the asset distribution</t>
  </si>
  <si>
    <t>1.  Additional information on the programme</t>
  </si>
  <si>
    <t>Transaction Counterparties</t>
  </si>
  <si>
    <t>Name</t>
  </si>
  <si>
    <t>Legal Entity Identifier (LEI)</t>
  </si>
  <si>
    <t>E.1.1.1</t>
  </si>
  <si>
    <t>Sponsor (if applicable)</t>
  </si>
  <si>
    <t>E.1.1.2</t>
  </si>
  <si>
    <t>Primary originator(s)</t>
  </si>
  <si>
    <t>E.1.1.3</t>
  </si>
  <si>
    <t xml:space="preserve">Servicer </t>
  </si>
  <si>
    <t>E.1.1.4</t>
  </si>
  <si>
    <t>Back-up servicer</t>
  </si>
  <si>
    <t>E.1.1.5</t>
  </si>
  <si>
    <t>BUS facilitator</t>
  </si>
  <si>
    <t>E.1.1.6</t>
  </si>
  <si>
    <t xml:space="preserve">Cash manager </t>
  </si>
  <si>
    <t>E.1.1.7</t>
  </si>
  <si>
    <t>Back-up cash manager</t>
  </si>
  <si>
    <t>E.1.1.8</t>
  </si>
  <si>
    <t>Account bank</t>
  </si>
  <si>
    <t>E.1.1.9</t>
  </si>
  <si>
    <t>Standby account bank</t>
  </si>
  <si>
    <t>E.1.1.10</t>
  </si>
  <si>
    <t>Account bank guarantor</t>
  </si>
  <si>
    <t>E.1.1.11</t>
  </si>
  <si>
    <t>Trustee</t>
  </si>
  <si>
    <t>E.1.1.12</t>
  </si>
  <si>
    <t>Cover Pool Monitor</t>
  </si>
  <si>
    <t>OE.1.1.1</t>
  </si>
  <si>
    <t>OE.1.1.2</t>
  </si>
  <si>
    <t>OE.1.1.3</t>
  </si>
  <si>
    <t>OE.1.1.4</t>
  </si>
  <si>
    <t>OE.1.1.5</t>
  </si>
  <si>
    <t>OE.1.1.6</t>
  </si>
  <si>
    <t>OE.1.1.7</t>
  </si>
  <si>
    <t>OE.1.1.8</t>
  </si>
  <si>
    <t>Swap Counterparties</t>
  </si>
  <si>
    <t>Type of Swap</t>
  </si>
  <si>
    <t>E.2.1.1</t>
  </si>
  <si>
    <t>E.2.1.2</t>
  </si>
  <si>
    <t>Counterparty 2</t>
  </si>
  <si>
    <t>OE.2.1.1</t>
  </si>
  <si>
    <t>OE.2.1.2</t>
  </si>
  <si>
    <t>OE.2.1.3</t>
  </si>
  <si>
    <t>OE.2.1.4</t>
  </si>
  <si>
    <t>OE.2.1.5</t>
  </si>
  <si>
    <t>OE.2.1.6</t>
  </si>
  <si>
    <t>OE.2.1.7</t>
  </si>
  <si>
    <t>OE.2.1.8</t>
  </si>
  <si>
    <t>OE.2.1.9</t>
  </si>
  <si>
    <t>OE.2.1.10</t>
  </si>
  <si>
    <t>OE.2.1.11</t>
  </si>
  <si>
    <t>OE.2.1.12</t>
  </si>
  <si>
    <t>OE.2.1.13</t>
  </si>
  <si>
    <t>1. General Information</t>
  </si>
  <si>
    <t xml:space="preserve"> Residential Loans</t>
  </si>
  <si>
    <t xml:space="preserve"> Commercial Loans</t>
  </si>
  <si>
    <t xml:space="preserve"> Public Sector Assets</t>
  </si>
  <si>
    <t xml:space="preserve"> Shipping Loans</t>
  </si>
  <si>
    <t>Total Loans</t>
  </si>
  <si>
    <t>E.3.1.1</t>
  </si>
  <si>
    <t>Weighted Average Seasoning (months)</t>
  </si>
  <si>
    <t>E.3.1.2</t>
  </si>
  <si>
    <t>Weighted Average Maturity (months)</t>
  </si>
  <si>
    <t>2. Arrears</t>
  </si>
  <si>
    <t>% Public Sector Assets</t>
  </si>
  <si>
    <t>% Shipping Loans</t>
  </si>
  <si>
    <t>% Total Loans</t>
  </si>
  <si>
    <t>E.3.2.1</t>
  </si>
  <si>
    <t>&lt;30 days</t>
  </si>
  <si>
    <t>E.3.2.2</t>
  </si>
  <si>
    <t>30-&lt;60 days</t>
  </si>
  <si>
    <t>E.3.2.3</t>
  </si>
  <si>
    <t>60-&lt;90 days</t>
  </si>
  <si>
    <t>E.3.2.4</t>
  </si>
  <si>
    <t>90-&lt;180 days</t>
  </si>
  <si>
    <t>E.3.2.5</t>
  </si>
  <si>
    <t>&gt;= 180 days</t>
  </si>
  <si>
    <t>Bankinter SA</t>
  </si>
  <si>
    <t>Counterparty 1</t>
  </si>
  <si>
    <t>-</t>
  </si>
  <si>
    <t>Reporting Date: 30/06/2018</t>
  </si>
  <si>
    <t>Cut-off Date: 30/06/2018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</si>
</sst>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_ * #,##0.00_ ;_ * \-#,##0.00_ ;_ * &quot;-&quot;??_ ;_ @_ "/>
    <numFmt numFmtId="165" formatCode="_-* #,##0\ _€_-;\-* #,##0\ _€_-;_-* &quot;-&quot;??\ _€_-;_-@_-"/>
    <numFmt numFmtId="166" formatCode="0.0%"/>
  </numFmts>
  <fonts count="40"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sz val="11"/>
      <color theme="1"/>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0">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2" fillId="0" borderId="0"/>
    <xf numFmtId="0" fontId="22" fillId="0" borderId="0"/>
    <xf numFmtId="0" fontId="22" fillId="0" borderId="0"/>
    <xf numFmtId="0" fontId="36" fillId="0" borderId="0"/>
    <xf numFmtId="0" fontId="22" fillId="0" borderId="0">
      <alignment horizontal="left" wrapText="1"/>
    </xf>
    <xf numFmtId="43" fontId="3" fillId="0" borderId="0" applyFont="0" applyFill="0" applyBorder="0" applyAlignment="0" applyProtection="0"/>
  </cellStyleXfs>
  <cellXfs count="143">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7" fillId="0" borderId="0" xfId="0" applyFont="1" applyBorder="1" applyAlignment="1">
      <alignment horizontal="center"/>
    </xf>
    <xf numFmtId="0" fontId="8" fillId="0" borderId="0" xfId="0" applyFont="1" applyBorder="1" applyAlignment="1">
      <alignment horizontal="center" vertical="center"/>
    </xf>
    <xf numFmtId="17" fontId="9" fillId="0" borderId="0" xfId="0" applyNumberFormat="1" applyFont="1" applyBorder="1" applyAlignment="1">
      <alignment horizont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0" fillId="0" borderId="0" xfId="0" applyFont="1" applyAlignment="1"/>
    <xf numFmtId="0" fontId="5" fillId="0" borderId="0" xfId="2" applyFont="1" applyAlignment="1"/>
    <xf numFmtId="0" fontId="6" fillId="0" borderId="6" xfId="0" applyFont="1" applyBorder="1"/>
    <xf numFmtId="0" fontId="6" fillId="0" borderId="7" xfId="0" applyFont="1" applyBorder="1"/>
    <xf numFmtId="0" fontId="6" fillId="0" borderId="8" xfId="0" applyFont="1" applyBorder="1"/>
    <xf numFmtId="0" fontId="0" fillId="0" borderId="0" xfId="0" quotePrefix="1" applyFont="1" applyFill="1" applyBorder="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3"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12" xfId="2" applyFill="1" applyBorder="1" applyAlignment="1">
      <alignment horizontal="center" vertical="center" wrapText="1"/>
    </xf>
    <xf numFmtId="0" fontId="13" fillId="0" borderId="12" xfId="2" quotePrefix="1" applyFill="1" applyBorder="1" applyAlignment="1">
      <alignment horizontal="center" vertical="center" wrapText="1"/>
    </xf>
    <xf numFmtId="0" fontId="13" fillId="0" borderId="13"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4"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16" fillId="6" borderId="0" xfId="0" quotePrefix="1" applyFont="1" applyFill="1" applyBorder="1" applyAlignment="1">
      <alignment horizontal="center" vertical="center" wrapText="1"/>
    </xf>
    <xf numFmtId="0" fontId="17" fillId="6"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 fillId="4" borderId="0" xfId="0"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0" fontId="1" fillId="0" borderId="0" xfId="0" quotePrefix="1" applyNumberFormat="1" applyFont="1" applyFill="1" applyBorder="1" applyAlignment="1">
      <alignment horizontal="center" vertical="center" wrapText="1"/>
    </xf>
    <xf numFmtId="0" fontId="1" fillId="0" borderId="0" xfId="0" quotePrefix="1" applyFont="1" applyFill="1" applyBorder="1" applyAlignment="1">
      <alignment horizontal="right" vertical="center" wrapText="1"/>
    </xf>
    <xf numFmtId="9" fontId="1"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2" fillId="0" borderId="0" xfId="0" applyFont="1" applyFill="1" applyBorder="1" applyAlignment="1">
      <alignment horizontal="center" vertical="center" wrapText="1"/>
    </xf>
    <xf numFmtId="9" fontId="1"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3" fillId="0" borderId="0" xfId="0" applyFont="1" applyFill="1" applyBorder="1" applyAlignment="1">
      <alignment horizontal="left" vertical="center"/>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13" fillId="0" borderId="0" xfId="2" applyFill="1" applyBorder="1" applyAlignment="1">
      <alignment horizontal="center" vertical="center" wrapText="1"/>
    </xf>
    <xf numFmtId="0" fontId="25" fillId="0" borderId="0" xfId="0" applyFont="1" applyFill="1" applyBorder="1" applyAlignment="1">
      <alignment horizontal="center" vertical="center" wrapText="1"/>
    </xf>
    <xf numFmtId="0" fontId="13" fillId="0" borderId="0" xfId="2" applyAlignment="1">
      <alignment horizontal="center"/>
    </xf>
    <xf numFmtId="0" fontId="13" fillId="0" borderId="12" xfId="2" quotePrefix="1" applyFill="1" applyBorder="1" applyAlignment="1">
      <alignment horizontal="right" vertical="center" wrapText="1"/>
    </xf>
    <xf numFmtId="0" fontId="13" fillId="0" borderId="13" xfId="2" quotePrefix="1" applyFill="1" applyBorder="1" applyAlignment="1">
      <alignment horizontal="right" vertical="center" wrapText="1"/>
    </xf>
    <xf numFmtId="0" fontId="1"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5" fillId="5" borderId="0" xfId="0" quotePrefix="1" applyFont="1" applyFill="1" applyBorder="1" applyAlignment="1">
      <alignment horizontal="center" vertical="center" wrapText="1"/>
    </xf>
    <xf numFmtId="0" fontId="2" fillId="5"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10" fontId="1"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1" fillId="7" borderId="0" xfId="0" quotePrefix="1" applyFont="1" applyFill="1" applyBorder="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30" fillId="0" borderId="0" xfId="0" applyFont="1" applyFill="1" applyAlignment="1">
      <alignment wrapText="1"/>
    </xf>
    <xf numFmtId="0" fontId="33" fillId="0" borderId="0" xfId="0" applyFont="1" applyFill="1" applyAlignment="1">
      <alignment wrapText="1"/>
    </xf>
    <xf numFmtId="0" fontId="18" fillId="6" borderId="0" xfId="0" quotePrefix="1" applyFont="1" applyFill="1" applyBorder="1" applyAlignment="1">
      <alignment horizontal="center" vertical="center" wrapText="1"/>
    </xf>
    <xf numFmtId="0" fontId="0" fillId="0" borderId="0" xfId="0" applyFont="1" applyAlignment="1"/>
    <xf numFmtId="14" fontId="1" fillId="0" borderId="0" xfId="0" applyNumberFormat="1" applyFont="1" applyFill="1" applyBorder="1" applyAlignment="1">
      <alignment horizontal="center" vertical="center" wrapText="1"/>
    </xf>
    <xf numFmtId="165" fontId="1" fillId="0" borderId="0" xfId="9" applyNumberFormat="1" applyFont="1" applyFill="1" applyBorder="1" applyAlignment="1">
      <alignment horizontal="center" vertical="center" wrapText="1"/>
    </xf>
    <xf numFmtId="165" fontId="1" fillId="0" borderId="0" xfId="0" applyNumberFormat="1" applyFont="1" applyFill="1" applyBorder="1" applyAlignment="1">
      <alignment horizontal="center" vertical="center" wrapText="1"/>
    </xf>
    <xf numFmtId="0" fontId="1" fillId="4" borderId="0" xfId="0" quotePrefix="1" applyFont="1" applyFill="1" applyBorder="1" applyAlignment="1">
      <alignment horizontal="center" vertical="center" wrapText="1"/>
    </xf>
    <xf numFmtId="9" fontId="1" fillId="4" borderId="0" xfId="0" applyNumberFormat="1" applyFont="1" applyFill="1" applyBorder="1" applyAlignment="1">
      <alignment horizontal="center" vertical="center" wrapText="1"/>
    </xf>
    <xf numFmtId="0" fontId="19" fillId="4" borderId="0" xfId="0" applyFont="1" applyFill="1" applyBorder="1" applyAlignment="1">
      <alignment horizontal="center" vertical="center" wrapText="1"/>
    </xf>
    <xf numFmtId="9" fontId="1" fillId="0" borderId="0" xfId="0" applyNumberFormat="1" applyFont="1" applyFill="1" applyBorder="1" applyAlignment="1">
      <alignment horizontal="center" vertical="center" wrapText="1"/>
    </xf>
    <xf numFmtId="166" fontId="1" fillId="0" borderId="0" xfId="0" applyNumberFormat="1" applyFont="1" applyFill="1" applyBorder="1" applyAlignment="1">
      <alignment horizontal="center" vertical="center" wrapText="1"/>
    </xf>
    <xf numFmtId="43" fontId="1" fillId="0" borderId="0" xfId="0" applyNumberFormat="1" applyFont="1" applyFill="1" applyBorder="1" applyAlignment="1">
      <alignment horizontal="center" vertical="center" wrapText="1"/>
    </xf>
    <xf numFmtId="0" fontId="1" fillId="4" borderId="0" xfId="0" applyFont="1" applyFill="1" applyBorder="1" applyAlignment="1">
      <alignment horizontal="right" vertical="center" wrapText="1"/>
    </xf>
    <xf numFmtId="2" fontId="1" fillId="0" borderId="0" xfId="0" applyNumberFormat="1" applyFont="1" applyFill="1" applyBorder="1" applyAlignment="1">
      <alignment horizontal="right" vertical="center" wrapText="1"/>
    </xf>
    <xf numFmtId="0" fontId="0" fillId="4" borderId="0" xfId="0" applyFont="1" applyFill="1" applyAlignment="1"/>
    <xf numFmtId="0" fontId="6" fillId="4" borderId="0" xfId="0" applyFont="1" applyFill="1" applyBorder="1"/>
    <xf numFmtId="2" fontId="1" fillId="0" borderId="0" xfId="0" applyNumberFormat="1" applyFont="1" applyFill="1" applyBorder="1" applyAlignment="1">
      <alignment horizontal="center" vertical="center" wrapText="1"/>
    </xf>
    <xf numFmtId="0" fontId="21"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0" fontId="1" fillId="0" borderId="0" xfId="1" applyNumberFormat="1" applyFont="1" applyFill="1" applyBorder="1" applyAlignment="1">
      <alignment horizontal="center" vertical="center" wrapText="1"/>
    </xf>
    <xf numFmtId="10" fontId="1" fillId="4"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0" fontId="0" fillId="4" borderId="0" xfId="0" quotePrefix="1" applyFont="1" applyFill="1" applyBorder="1" applyAlignment="1">
      <alignment horizontal="center" vertical="center" wrapText="1"/>
    </xf>
    <xf numFmtId="0" fontId="37" fillId="0" borderId="0" xfId="0" applyFont="1" applyFill="1" applyBorder="1" applyAlignment="1">
      <alignment horizontal="center" vertical="center" wrapText="1"/>
    </xf>
    <xf numFmtId="14" fontId="37"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wrapText="1"/>
    </xf>
    <xf numFmtId="0" fontId="2" fillId="0" borderId="0" xfId="0" applyFont="1" applyBorder="1" applyAlignment="1">
      <alignment horizontal="left" vertical="center"/>
    </xf>
    <xf numFmtId="0" fontId="4" fillId="0" borderId="0" xfId="0" applyFont="1" applyFill="1" applyBorder="1" applyAlignment="1">
      <alignment vertical="center" wrapText="1"/>
    </xf>
    <xf numFmtId="0" fontId="4" fillId="3"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3" fillId="0" borderId="12" xfId="2" quotePrefix="1" applyFont="1" applyFill="1" applyBorder="1" applyAlignment="1">
      <alignment horizontal="center" vertical="center" wrapText="1"/>
    </xf>
    <xf numFmtId="0" fontId="13" fillId="0" borderId="13" xfId="2" quotePrefix="1" applyFont="1" applyFill="1" applyBorder="1" applyAlignment="1">
      <alignment horizontal="center" vertical="center" wrapText="1"/>
    </xf>
    <xf numFmtId="0" fontId="13" fillId="0" borderId="0" xfId="2" quotePrefix="1" applyFont="1" applyFill="1" applyBorder="1" applyAlignment="1">
      <alignment horizontal="center" vertical="center" wrapText="1"/>
    </xf>
    <xf numFmtId="0" fontId="38" fillId="4" borderId="0" xfId="0" applyFont="1" applyFill="1" applyBorder="1" applyAlignment="1">
      <alignment horizontal="left" vertical="center"/>
    </xf>
    <xf numFmtId="165" fontId="1" fillId="0" borderId="0" xfId="0" applyNumberFormat="1" applyFont="1" applyFill="1" applyBorder="1" applyAlignment="1">
      <alignment horizontal="left" vertical="center" wrapText="1"/>
    </xf>
    <xf numFmtId="0" fontId="1" fillId="0" borderId="0" xfId="0" applyFont="1" applyFill="1" applyBorder="1" applyAlignment="1">
      <alignment vertical="top" wrapText="1"/>
    </xf>
    <xf numFmtId="1" fontId="1" fillId="4" borderId="0" xfId="0" applyNumberFormat="1" applyFont="1" applyFill="1" applyBorder="1" applyAlignment="1">
      <alignment horizontal="center" vertical="center" wrapText="1"/>
    </xf>
    <xf numFmtId="2" fontId="1" fillId="4" borderId="0" xfId="0" applyNumberFormat="1" applyFont="1" applyFill="1" applyBorder="1" applyAlignment="1">
      <alignment horizontal="center" vertical="center" wrapText="1"/>
    </xf>
    <xf numFmtId="0" fontId="5" fillId="4" borderId="0" xfId="0" applyFont="1" applyFill="1" applyBorder="1" applyAlignment="1">
      <alignment horizontal="center"/>
    </xf>
    <xf numFmtId="0" fontId="0" fillId="4" borderId="0" xfId="0" applyFont="1" applyFill="1" applyAlignment="1"/>
    <xf numFmtId="0" fontId="5" fillId="2" borderId="0" xfId="2" applyFont="1" applyFill="1" applyBorder="1" applyAlignment="1">
      <alignment horizontal="center"/>
    </xf>
    <xf numFmtId="0" fontId="5" fillId="0" borderId="0" xfId="2" applyFont="1" applyAlignment="1"/>
    <xf numFmtId="0" fontId="5" fillId="4" borderId="0" xfId="2" applyFont="1" applyFill="1" applyBorder="1" applyAlignment="1">
      <alignment horizontal="center"/>
    </xf>
    <xf numFmtId="0" fontId="5" fillId="4" borderId="0" xfId="2" applyFont="1" applyFill="1" applyAlignment="1"/>
    <xf numFmtId="3" fontId="1" fillId="4" borderId="0" xfId="0" quotePrefix="1" applyNumberFormat="1" applyFont="1" applyFill="1" applyBorder="1" applyAlignment="1">
      <alignment horizontal="center" vertical="center" wrapText="1"/>
    </xf>
  </cellXfs>
  <cellStyles count="10">
    <cellStyle name="Comma" xfId="9" builtinId="3"/>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zoomScale="80" zoomScaleNormal="80" workbookViewId="0">
      <selection activeCell="N21" sqref="N21"/>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771</v>
      </c>
      <c r="G7" s="7"/>
      <c r="H7" s="7"/>
      <c r="I7" s="7"/>
      <c r="J7" s="8"/>
    </row>
    <row r="8" spans="2:10" ht="26.25" x14ac:dyDescent="0.25">
      <c r="B8" s="6"/>
      <c r="C8" s="7"/>
      <c r="D8" s="7"/>
      <c r="E8" s="7"/>
      <c r="F8" s="12" t="s">
        <v>772</v>
      </c>
      <c r="G8" s="7"/>
      <c r="H8" s="7"/>
      <c r="I8" s="7"/>
      <c r="J8" s="8"/>
    </row>
    <row r="9" spans="2:10" ht="21" x14ac:dyDescent="0.25">
      <c r="B9" s="6"/>
      <c r="C9" s="7"/>
      <c r="D9" s="7"/>
      <c r="E9" s="7"/>
      <c r="F9" s="13" t="s">
        <v>865</v>
      </c>
      <c r="G9" s="7"/>
      <c r="H9" s="7"/>
      <c r="I9" s="7"/>
      <c r="J9" s="8"/>
    </row>
    <row r="10" spans="2:10" ht="21" x14ac:dyDescent="0.25">
      <c r="B10" s="6"/>
      <c r="C10" s="7"/>
      <c r="D10" s="7"/>
      <c r="E10" s="7"/>
      <c r="F10" s="13" t="s">
        <v>866</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38" t="s">
        <v>15</v>
      </c>
      <c r="E24" s="139" t="s">
        <v>16</v>
      </c>
      <c r="F24" s="139"/>
      <c r="G24" s="139"/>
      <c r="H24" s="139"/>
      <c r="I24" s="7"/>
      <c r="J24" s="8"/>
    </row>
    <row r="25" spans="2:10" x14ac:dyDescent="0.25">
      <c r="B25" s="6"/>
      <c r="C25" s="7"/>
      <c r="D25" s="7"/>
      <c r="E25" s="16"/>
      <c r="F25" s="16"/>
      <c r="G25" s="16"/>
      <c r="H25" s="7"/>
      <c r="I25" s="7"/>
      <c r="J25" s="8"/>
    </row>
    <row r="26" spans="2:10" x14ac:dyDescent="0.25">
      <c r="B26" s="6"/>
      <c r="C26" s="7"/>
      <c r="D26" s="138" t="s">
        <v>17</v>
      </c>
      <c r="E26" s="139"/>
      <c r="F26" s="139"/>
      <c r="G26" s="139"/>
      <c r="H26" s="139"/>
      <c r="I26" s="7"/>
      <c r="J26" s="8"/>
    </row>
    <row r="27" spans="2:10" x14ac:dyDescent="0.25">
      <c r="B27" s="6"/>
      <c r="C27" s="7"/>
      <c r="D27" s="17"/>
      <c r="E27" s="17"/>
      <c r="F27" s="17"/>
      <c r="G27" s="17"/>
      <c r="H27" s="17"/>
      <c r="I27" s="7"/>
      <c r="J27" s="8"/>
    </row>
    <row r="28" spans="2:10" x14ac:dyDescent="0.25">
      <c r="B28" s="6"/>
      <c r="C28" s="7"/>
      <c r="D28" s="138" t="s">
        <v>18</v>
      </c>
      <c r="E28" s="139" t="s">
        <v>16</v>
      </c>
      <c r="F28" s="139"/>
      <c r="G28" s="139"/>
      <c r="H28" s="139"/>
      <c r="I28" s="7"/>
      <c r="J28" s="8"/>
    </row>
    <row r="29" spans="2:10" x14ac:dyDescent="0.25">
      <c r="B29" s="6"/>
      <c r="C29" s="7"/>
      <c r="D29" s="98"/>
      <c r="E29" s="98"/>
      <c r="F29" s="98"/>
      <c r="G29" s="98"/>
      <c r="H29" s="98"/>
      <c r="I29" s="7"/>
      <c r="J29" s="8"/>
    </row>
    <row r="30" spans="2:10" x14ac:dyDescent="0.25">
      <c r="B30" s="6"/>
      <c r="C30" s="7"/>
      <c r="D30" s="138" t="s">
        <v>19</v>
      </c>
      <c r="E30" s="139" t="s">
        <v>16</v>
      </c>
      <c r="F30" s="139"/>
      <c r="G30" s="139"/>
      <c r="H30" s="139"/>
      <c r="I30" s="7"/>
      <c r="J30" s="8"/>
    </row>
    <row r="31" spans="2:10" x14ac:dyDescent="0.25">
      <c r="B31" s="6"/>
      <c r="C31" s="7"/>
      <c r="D31" s="17"/>
      <c r="E31" s="17"/>
      <c r="F31" s="17"/>
      <c r="G31" s="17"/>
      <c r="H31" s="17"/>
      <c r="I31" s="7"/>
      <c r="J31" s="8"/>
    </row>
    <row r="32" spans="2:10" x14ac:dyDescent="0.25">
      <c r="B32" s="6"/>
      <c r="C32" s="7"/>
      <c r="D32" s="140" t="s">
        <v>18</v>
      </c>
      <c r="E32" s="141" t="s">
        <v>16</v>
      </c>
      <c r="F32" s="141"/>
      <c r="G32" s="141"/>
      <c r="H32" s="141"/>
      <c r="I32" s="7"/>
      <c r="J32" s="8"/>
    </row>
    <row r="33" spans="2:10" x14ac:dyDescent="0.25">
      <c r="B33" s="6"/>
      <c r="C33" s="7"/>
      <c r="D33" s="110"/>
      <c r="E33" s="110"/>
      <c r="F33" s="110"/>
      <c r="G33" s="110"/>
      <c r="H33" s="110"/>
      <c r="I33" s="7"/>
      <c r="J33" s="8"/>
    </row>
    <row r="34" spans="2:10" x14ac:dyDescent="0.25">
      <c r="B34" s="6"/>
      <c r="C34" s="7"/>
      <c r="D34" s="140" t="s">
        <v>19</v>
      </c>
      <c r="E34" s="141" t="s">
        <v>16</v>
      </c>
      <c r="F34" s="141"/>
      <c r="G34" s="141"/>
      <c r="H34" s="141"/>
      <c r="I34" s="7"/>
      <c r="J34" s="8"/>
    </row>
    <row r="35" spans="2:10" x14ac:dyDescent="0.25">
      <c r="B35" s="6"/>
      <c r="C35" s="7"/>
      <c r="D35" s="111"/>
      <c r="E35" s="111"/>
      <c r="F35" s="111"/>
      <c r="G35" s="111"/>
      <c r="H35" s="111"/>
      <c r="I35" s="7"/>
      <c r="J35" s="8"/>
    </row>
    <row r="36" spans="2:10" x14ac:dyDescent="0.25">
      <c r="B36" s="6"/>
      <c r="C36" s="7"/>
      <c r="D36" s="136" t="s">
        <v>20</v>
      </c>
      <c r="E36" s="137"/>
      <c r="F36" s="137"/>
      <c r="G36" s="137"/>
      <c r="H36" s="137"/>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32:H32" location="'C. HTT Harmonised Glossary'!A1" display="Worksheet C: HTT Harmonised Glossary"/>
    <hyperlink ref="D34:H34" location="Disclaimer!A1" display="Disclaimer"/>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55"/>
  <sheetViews>
    <sheetView topLeftCell="A40" zoomScale="70" zoomScaleNormal="70" workbookViewId="0">
      <selection activeCell="C55" sqref="C55"/>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5.570312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22" t="s">
        <v>21</v>
      </c>
      <c r="B1" s="22"/>
      <c r="C1" s="23"/>
      <c r="D1" s="23"/>
      <c r="E1" s="23"/>
      <c r="F1" s="56"/>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111</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771</v>
      </c>
      <c r="E14" s="31"/>
      <c r="F14" s="31"/>
      <c r="H14" s="23"/>
      <c r="L14" s="23"/>
      <c r="M14" s="23"/>
    </row>
    <row r="15" spans="1:13" x14ac:dyDescent="0.25">
      <c r="A15" s="25" t="s">
        <v>35</v>
      </c>
      <c r="B15" s="39" t="s">
        <v>36</v>
      </c>
      <c r="C15" s="25" t="s">
        <v>772</v>
      </c>
      <c r="E15" s="31"/>
      <c r="F15" s="31"/>
      <c r="H15" s="23"/>
      <c r="L15" s="23"/>
      <c r="M15" s="23"/>
    </row>
    <row r="16" spans="1:13" ht="60" x14ac:dyDescent="0.25">
      <c r="A16" s="25" t="s">
        <v>37</v>
      </c>
      <c r="B16" s="39" t="s">
        <v>38</v>
      </c>
      <c r="C16" s="25" t="s">
        <v>773</v>
      </c>
      <c r="E16" s="31"/>
      <c r="F16" s="31"/>
      <c r="H16" s="23"/>
      <c r="L16" s="23"/>
      <c r="M16" s="23"/>
    </row>
    <row r="17" spans="1:13" x14ac:dyDescent="0.25">
      <c r="A17" s="25" t="s">
        <v>39</v>
      </c>
      <c r="B17" s="39" t="s">
        <v>40</v>
      </c>
      <c r="C17" s="99">
        <v>43281</v>
      </c>
      <c r="E17" s="31"/>
      <c r="F17" s="31"/>
      <c r="H17" s="23"/>
      <c r="L17" s="23"/>
      <c r="M17" s="23"/>
    </row>
    <row r="18" spans="1:13" ht="18.75" x14ac:dyDescent="0.25">
      <c r="A18" s="37"/>
      <c r="B18" s="36" t="s">
        <v>26</v>
      </c>
      <c r="C18" s="37"/>
      <c r="D18" s="37"/>
      <c r="E18" s="37"/>
      <c r="F18" s="37"/>
      <c r="G18" s="38"/>
      <c r="H18" s="23"/>
      <c r="L18" s="23"/>
      <c r="M18" s="23"/>
    </row>
    <row r="19" spans="1:13" x14ac:dyDescent="0.25">
      <c r="A19" s="25" t="s">
        <v>41</v>
      </c>
      <c r="B19" s="41" t="s">
        <v>42</v>
      </c>
      <c r="C19" s="25" t="s">
        <v>774</v>
      </c>
      <c r="D19" s="42"/>
      <c r="E19" s="42"/>
      <c r="F19" s="42"/>
      <c r="H19" s="23"/>
      <c r="L19" s="23"/>
      <c r="M19" s="23"/>
    </row>
    <row r="20" spans="1:13" x14ac:dyDescent="0.25">
      <c r="A20" s="25" t="s">
        <v>43</v>
      </c>
      <c r="B20" s="41" t="s">
        <v>44</v>
      </c>
      <c r="C20" s="25" t="s">
        <v>774</v>
      </c>
      <c r="D20" s="42"/>
      <c r="E20" s="42"/>
      <c r="F20" s="42"/>
      <c r="H20" s="23"/>
      <c r="L20" s="23"/>
      <c r="M20" s="23"/>
    </row>
    <row r="21" spans="1:13" ht="30" x14ac:dyDescent="0.25">
      <c r="A21" s="25" t="s">
        <v>45</v>
      </c>
      <c r="B21" s="41" t="s">
        <v>46</v>
      </c>
      <c r="C21" s="25" t="s">
        <v>775</v>
      </c>
      <c r="E21" s="42"/>
      <c r="F21" s="42"/>
      <c r="H21" s="23"/>
      <c r="L21" s="23"/>
      <c r="M21" s="23"/>
    </row>
    <row r="22" spans="1:13" ht="18.75" x14ac:dyDescent="0.25">
      <c r="A22" s="36"/>
      <c r="B22" s="36" t="s">
        <v>27</v>
      </c>
      <c r="C22" s="36"/>
      <c r="D22" s="37"/>
      <c r="E22" s="37"/>
      <c r="F22" s="37"/>
      <c r="G22" s="38"/>
      <c r="H22" s="23"/>
      <c r="L22" s="23"/>
      <c r="M22" s="23"/>
    </row>
    <row r="23" spans="1:13" ht="15" customHeight="1" x14ac:dyDescent="0.25">
      <c r="A23" s="44"/>
      <c r="B23" s="45" t="s">
        <v>47</v>
      </c>
      <c r="C23" s="44" t="s">
        <v>48</v>
      </c>
      <c r="D23" s="44"/>
      <c r="E23" s="46"/>
      <c r="F23" s="47"/>
      <c r="G23" s="47"/>
      <c r="H23" s="23"/>
      <c r="L23" s="23"/>
      <c r="M23" s="23"/>
    </row>
    <row r="24" spans="1:13" x14ac:dyDescent="0.25">
      <c r="A24" s="25" t="s">
        <v>4</v>
      </c>
      <c r="B24" s="42" t="s">
        <v>720</v>
      </c>
      <c r="C24" s="100">
        <v>25251</v>
      </c>
      <c r="F24" s="42"/>
      <c r="H24" s="23"/>
      <c r="L24" s="23"/>
      <c r="M24" s="23"/>
    </row>
    <row r="25" spans="1:13" x14ac:dyDescent="0.25">
      <c r="A25" s="25" t="s">
        <v>49</v>
      </c>
      <c r="B25" s="42" t="s">
        <v>50</v>
      </c>
      <c r="C25" s="100">
        <v>9650</v>
      </c>
      <c r="F25" s="42"/>
      <c r="H25" s="23"/>
      <c r="L25" s="23"/>
      <c r="M25" s="23"/>
    </row>
    <row r="26" spans="1:13" ht="15" customHeight="1" x14ac:dyDescent="0.25">
      <c r="A26" s="44"/>
      <c r="B26" s="45" t="s">
        <v>51</v>
      </c>
      <c r="C26" s="97" t="s">
        <v>721</v>
      </c>
      <c r="D26" s="44" t="s">
        <v>52</v>
      </c>
      <c r="E26" s="46"/>
      <c r="F26" s="47" t="s">
        <v>53</v>
      </c>
      <c r="G26" s="47" t="s">
        <v>54</v>
      </c>
      <c r="H26" s="23"/>
      <c r="L26" s="23"/>
      <c r="M26" s="23"/>
    </row>
    <row r="27" spans="1:13" x14ac:dyDescent="0.25">
      <c r="A27" s="25" t="s">
        <v>8</v>
      </c>
      <c r="B27" s="102" t="s">
        <v>55</v>
      </c>
      <c r="C27" s="103">
        <v>0.25</v>
      </c>
      <c r="D27" s="116">
        <f>+(C24-C25)/C25</f>
        <v>1.6166839378238342</v>
      </c>
      <c r="F27" s="103">
        <v>0.25</v>
      </c>
      <c r="G27" s="49" t="s">
        <v>776</v>
      </c>
      <c r="H27" s="23"/>
      <c r="L27" s="23"/>
      <c r="M27" s="23"/>
    </row>
    <row r="28" spans="1:13" outlineLevel="1" x14ac:dyDescent="0.25">
      <c r="A28" s="25" t="s">
        <v>56</v>
      </c>
      <c r="B28" s="104" t="s">
        <v>732</v>
      </c>
      <c r="C28" s="49"/>
      <c r="D28" s="116">
        <f>+(20863.79-C25)/C25</f>
        <v>1.1620507772020727</v>
      </c>
      <c r="G28" s="25"/>
      <c r="H28" s="23"/>
      <c r="L28" s="23"/>
      <c r="M28" s="23"/>
    </row>
    <row r="29" spans="1:13" ht="15" customHeight="1" x14ac:dyDescent="0.25">
      <c r="A29" s="44"/>
      <c r="B29" s="45" t="s">
        <v>57</v>
      </c>
      <c r="C29" s="44" t="s">
        <v>48</v>
      </c>
      <c r="D29" s="44"/>
      <c r="E29" s="46"/>
      <c r="F29" s="47" t="s">
        <v>58</v>
      </c>
      <c r="G29" s="47"/>
      <c r="H29" s="23"/>
      <c r="L29" s="23"/>
      <c r="M29" s="23"/>
    </row>
    <row r="30" spans="1:13" x14ac:dyDescent="0.25">
      <c r="A30" s="25" t="s">
        <v>59</v>
      </c>
      <c r="B30" s="42" t="s">
        <v>60</v>
      </c>
      <c r="C30" s="132">
        <f>+C24</f>
        <v>25251</v>
      </c>
      <c r="E30" s="50"/>
      <c r="F30" s="51">
        <f>IF($C$35=0,"",IF(C30="[for completion]","",C30/$C$35))</f>
        <v>1</v>
      </c>
      <c r="G30" s="51"/>
      <c r="H30" s="23"/>
      <c r="L30" s="23"/>
      <c r="M30" s="23"/>
    </row>
    <row r="31" spans="1:13" x14ac:dyDescent="0.25">
      <c r="A31" s="25" t="s">
        <v>61</v>
      </c>
      <c r="B31" s="42" t="s">
        <v>62</v>
      </c>
      <c r="C31" s="25">
        <v>0</v>
      </c>
      <c r="E31" s="50"/>
      <c r="F31" s="51">
        <f>IF($C$35=0,"",IF(C31="[for completion]","",C31/$C$35))</f>
        <v>0</v>
      </c>
      <c r="G31" s="51"/>
      <c r="H31" s="23"/>
      <c r="L31" s="23"/>
      <c r="M31" s="23"/>
    </row>
    <row r="32" spans="1:13" x14ac:dyDescent="0.25">
      <c r="A32" s="25" t="s">
        <v>63</v>
      </c>
      <c r="B32" s="42" t="s">
        <v>64</v>
      </c>
      <c r="C32" s="25">
        <v>0</v>
      </c>
      <c r="E32" s="50"/>
      <c r="F32" s="51">
        <f>IF($C$35=0,"",IF(C32="[for completion]","",C32/$C$35))</f>
        <v>0</v>
      </c>
      <c r="G32" s="51"/>
      <c r="H32" s="23"/>
      <c r="L32" s="23"/>
      <c r="M32" s="23"/>
    </row>
    <row r="33" spans="1:13" x14ac:dyDescent="0.25">
      <c r="A33" s="25" t="s">
        <v>65</v>
      </c>
      <c r="B33" s="42" t="s">
        <v>66</v>
      </c>
      <c r="C33" s="25">
        <v>0</v>
      </c>
      <c r="E33" s="50"/>
      <c r="F33" s="51">
        <f>IF($C$35=0,"",IF(C33="[for completion]","",C33/$C$35))</f>
        <v>0</v>
      </c>
      <c r="G33" s="51"/>
      <c r="H33" s="23"/>
      <c r="L33" s="23"/>
      <c r="M33" s="23"/>
    </row>
    <row r="34" spans="1:13" x14ac:dyDescent="0.25">
      <c r="A34" s="25" t="s">
        <v>67</v>
      </c>
      <c r="B34" s="25" t="s">
        <v>68</v>
      </c>
      <c r="C34" s="25">
        <v>0</v>
      </c>
      <c r="E34" s="50"/>
      <c r="F34" s="51">
        <f>IF($C$35=0,"",IF(C34="[for completion]","",C34/$C$35))</f>
        <v>0</v>
      </c>
      <c r="G34" s="51"/>
      <c r="H34" s="23"/>
      <c r="L34" s="23"/>
      <c r="M34" s="23"/>
    </row>
    <row r="35" spans="1:13" x14ac:dyDescent="0.25">
      <c r="A35" s="25" t="s">
        <v>69</v>
      </c>
      <c r="B35" s="52" t="s">
        <v>70</v>
      </c>
      <c r="C35" s="50">
        <f>SUM(C30:C34)</f>
        <v>25251</v>
      </c>
      <c r="D35" s="50"/>
      <c r="E35" s="50"/>
      <c r="F35" s="53">
        <f>SUM(F30:F34)</f>
        <v>1</v>
      </c>
      <c r="G35" s="51"/>
      <c r="H35" s="23"/>
      <c r="L35" s="23"/>
      <c r="M35" s="23"/>
    </row>
    <row r="36" spans="1:13" ht="15" customHeight="1" x14ac:dyDescent="0.25">
      <c r="A36" s="44"/>
      <c r="B36" s="45" t="s">
        <v>71</v>
      </c>
      <c r="C36" s="97" t="s">
        <v>730</v>
      </c>
      <c r="D36" s="97" t="s">
        <v>733</v>
      </c>
      <c r="E36" s="46"/>
      <c r="F36" s="47" t="s">
        <v>72</v>
      </c>
      <c r="G36" s="97" t="s">
        <v>73</v>
      </c>
      <c r="H36" s="23"/>
      <c r="L36" s="23"/>
      <c r="M36" s="23"/>
    </row>
    <row r="37" spans="1:13" x14ac:dyDescent="0.25">
      <c r="A37" s="25" t="s">
        <v>74</v>
      </c>
      <c r="B37" s="42" t="s">
        <v>75</v>
      </c>
      <c r="C37" s="49">
        <v>9.9600000000000009</v>
      </c>
      <c r="D37" s="25" t="s">
        <v>547</v>
      </c>
      <c r="E37" s="39"/>
      <c r="F37" s="55"/>
      <c r="G37" s="56"/>
      <c r="H37" s="23"/>
      <c r="L37" s="23"/>
      <c r="M37" s="23"/>
    </row>
    <row r="38" spans="1:13" x14ac:dyDescent="0.25">
      <c r="B38" s="42"/>
      <c r="E38" s="39"/>
      <c r="F38" s="55"/>
      <c r="G38" s="56"/>
      <c r="H38" s="23"/>
      <c r="L38" s="23"/>
      <c r="M38" s="23"/>
    </row>
    <row r="39" spans="1:13" x14ac:dyDescent="0.25">
      <c r="B39" s="42" t="s">
        <v>725</v>
      </c>
      <c r="C39" s="39"/>
      <c r="D39" s="39"/>
      <c r="E39" s="39"/>
      <c r="F39" s="56"/>
      <c r="G39" s="56"/>
      <c r="H39" s="23"/>
      <c r="L39" s="23"/>
      <c r="M39" s="23"/>
    </row>
    <row r="40" spans="1:13" x14ac:dyDescent="0.25">
      <c r="B40" s="42" t="s">
        <v>76</v>
      </c>
      <c r="E40" s="39"/>
      <c r="F40" s="56"/>
      <c r="G40" s="56"/>
      <c r="H40" s="23"/>
      <c r="L40" s="23"/>
      <c r="M40" s="23"/>
    </row>
    <row r="41" spans="1:13" x14ac:dyDescent="0.25">
      <c r="A41" s="25" t="s">
        <v>77</v>
      </c>
      <c r="B41" s="21" t="s">
        <v>78</v>
      </c>
      <c r="C41" s="135">
        <v>496.27</v>
      </c>
      <c r="D41" s="25" t="s">
        <v>547</v>
      </c>
      <c r="E41" s="21"/>
      <c r="F41" s="51">
        <f t="shared" ref="F41:F47" si="0">IF($C$48=0,"",IF(C41="[for completion]","",C41/$C$48))</f>
        <v>1.9653549119615886E-2</v>
      </c>
      <c r="G41" s="51" t="str">
        <f>IF($D$48=0,"",IF(D41="[Mark as ND1 if not relevant]","",D41/$D$48))</f>
        <v/>
      </c>
      <c r="H41" s="23"/>
      <c r="L41" s="23"/>
      <c r="M41" s="23"/>
    </row>
    <row r="42" spans="1:13" x14ac:dyDescent="0.25">
      <c r="A42" s="25" t="s">
        <v>79</v>
      </c>
      <c r="B42" s="21" t="s">
        <v>80</v>
      </c>
      <c r="C42" s="135">
        <v>401.34</v>
      </c>
      <c r="D42" s="25" t="s">
        <v>547</v>
      </c>
      <c r="E42" s="21"/>
      <c r="F42" s="51">
        <f t="shared" si="0"/>
        <v>1.5894080648974629E-2</v>
      </c>
      <c r="G42" s="51" t="str">
        <f t="shared" ref="G42:G47" si="1">IF($D$48=0,"",IF(D42="[Mark as ND1 if not relevant]","",D42/$D$48))</f>
        <v/>
      </c>
      <c r="H42" s="23"/>
      <c r="L42" s="23"/>
      <c r="M42" s="23"/>
    </row>
    <row r="43" spans="1:13" x14ac:dyDescent="0.25">
      <c r="A43" s="25" t="s">
        <v>81</v>
      </c>
      <c r="B43" s="21" t="s">
        <v>82</v>
      </c>
      <c r="C43" s="135">
        <v>616.73</v>
      </c>
      <c r="D43" s="25" t="s">
        <v>547</v>
      </c>
      <c r="E43" s="21"/>
      <c r="F43" s="51">
        <f t="shared" si="0"/>
        <v>2.4424070261230189E-2</v>
      </c>
      <c r="G43" s="51" t="str">
        <f t="shared" si="1"/>
        <v/>
      </c>
      <c r="H43" s="23"/>
      <c r="L43" s="23"/>
      <c r="M43" s="23"/>
    </row>
    <row r="44" spans="1:13" x14ac:dyDescent="0.25">
      <c r="A44" s="25" t="s">
        <v>83</v>
      </c>
      <c r="B44" s="21" t="s">
        <v>84</v>
      </c>
      <c r="C44" s="135">
        <v>988.31</v>
      </c>
      <c r="D44" s="25" t="s">
        <v>547</v>
      </c>
      <c r="E44" s="21"/>
      <c r="F44" s="51">
        <f t="shared" si="0"/>
        <v>3.9139579524064674E-2</v>
      </c>
      <c r="G44" s="51" t="str">
        <f t="shared" si="1"/>
        <v/>
      </c>
      <c r="H44" s="23"/>
      <c r="L44" s="23"/>
      <c r="M44" s="23"/>
    </row>
    <row r="45" spans="1:13" x14ac:dyDescent="0.25">
      <c r="A45" s="25" t="s">
        <v>85</v>
      </c>
      <c r="B45" s="21" t="s">
        <v>86</v>
      </c>
      <c r="C45" s="135">
        <v>1344.06</v>
      </c>
      <c r="D45" s="25" t="s">
        <v>547</v>
      </c>
      <c r="E45" s="21"/>
      <c r="F45" s="51">
        <f t="shared" si="0"/>
        <v>5.3228180687349483E-2</v>
      </c>
      <c r="G45" s="51" t="str">
        <f t="shared" si="1"/>
        <v/>
      </c>
      <c r="H45" s="23"/>
      <c r="L45" s="23"/>
      <c r="M45" s="23"/>
    </row>
    <row r="46" spans="1:13" x14ac:dyDescent="0.25">
      <c r="A46" s="25" t="s">
        <v>87</v>
      </c>
      <c r="B46" s="21" t="s">
        <v>88</v>
      </c>
      <c r="C46" s="135">
        <v>9529.58</v>
      </c>
      <c r="D46" s="25" t="s">
        <v>547</v>
      </c>
      <c r="E46" s="21"/>
      <c r="F46" s="51">
        <f t="shared" si="0"/>
        <v>0.37739550772625619</v>
      </c>
      <c r="G46" s="51" t="str">
        <f t="shared" si="1"/>
        <v/>
      </c>
      <c r="H46" s="23"/>
      <c r="L46" s="23"/>
      <c r="M46" s="23"/>
    </row>
    <row r="47" spans="1:13" x14ac:dyDescent="0.25">
      <c r="A47" s="25" t="s">
        <v>89</v>
      </c>
      <c r="B47" s="21" t="s">
        <v>90</v>
      </c>
      <c r="C47" s="135">
        <v>11874.62</v>
      </c>
      <c r="D47" s="25" t="s">
        <v>547</v>
      </c>
      <c r="E47" s="21"/>
      <c r="F47" s="51">
        <f t="shared" si="0"/>
        <v>0.47026503203250897</v>
      </c>
      <c r="G47" s="51" t="str">
        <f t="shared" si="1"/>
        <v/>
      </c>
      <c r="H47" s="23"/>
      <c r="L47" s="23"/>
      <c r="M47" s="23"/>
    </row>
    <row r="48" spans="1:13" x14ac:dyDescent="0.25">
      <c r="A48" s="25" t="s">
        <v>91</v>
      </c>
      <c r="B48" s="57" t="s">
        <v>70</v>
      </c>
      <c r="C48" s="142">
        <f>SUM(C41:C47)</f>
        <v>25250.91</v>
      </c>
      <c r="D48" s="50">
        <f>SUM(D41:D47)</f>
        <v>0</v>
      </c>
      <c r="E48" s="42"/>
      <c r="F48" s="53">
        <f>SUM(F41:F47)</f>
        <v>1</v>
      </c>
      <c r="G48" s="53">
        <f>SUM(G41:G47)</f>
        <v>0</v>
      </c>
      <c r="H48" s="23"/>
      <c r="L48" s="23"/>
      <c r="M48" s="23"/>
    </row>
    <row r="49" spans="1:14" ht="15" customHeight="1" x14ac:dyDescent="0.25">
      <c r="A49" s="44"/>
      <c r="B49" s="45" t="s">
        <v>92</v>
      </c>
      <c r="C49" s="45" t="s">
        <v>734</v>
      </c>
      <c r="D49" s="45" t="s">
        <v>735</v>
      </c>
      <c r="E49" s="45"/>
      <c r="F49" s="45" t="s">
        <v>93</v>
      </c>
      <c r="G49" s="45" t="s">
        <v>94</v>
      </c>
      <c r="H49" s="23"/>
      <c r="L49" s="23"/>
      <c r="M49" s="23"/>
    </row>
    <row r="50" spans="1:14" x14ac:dyDescent="0.25">
      <c r="A50" s="25" t="s">
        <v>95</v>
      </c>
      <c r="B50" s="42" t="s">
        <v>75</v>
      </c>
      <c r="C50" s="112">
        <v>5.1310000000000002</v>
      </c>
      <c r="D50" s="25" t="s">
        <v>547</v>
      </c>
      <c r="E50" s="39"/>
      <c r="F50" s="55"/>
      <c r="G50" s="56"/>
      <c r="H50" s="23"/>
      <c r="L50" s="23"/>
      <c r="M50" s="23"/>
    </row>
    <row r="51" spans="1:14" x14ac:dyDescent="0.25">
      <c r="B51" s="42"/>
      <c r="E51" s="39"/>
      <c r="F51" s="55"/>
      <c r="G51" s="56"/>
      <c r="H51" s="23"/>
      <c r="L51" s="23"/>
      <c r="M51" s="23"/>
    </row>
    <row r="52" spans="1:14" x14ac:dyDescent="0.25">
      <c r="B52" s="42" t="s">
        <v>726</v>
      </c>
      <c r="C52" s="39"/>
      <c r="D52" s="39"/>
      <c r="E52" s="39"/>
      <c r="F52" s="56"/>
      <c r="G52" s="56"/>
      <c r="H52" s="23"/>
      <c r="L52" s="23"/>
      <c r="M52" s="23"/>
    </row>
    <row r="53" spans="1:14" x14ac:dyDescent="0.25">
      <c r="A53" s="25" t="s">
        <v>96</v>
      </c>
      <c r="B53" s="42" t="s">
        <v>76</v>
      </c>
      <c r="C53" s="133"/>
      <c r="E53" s="39"/>
      <c r="F53" s="56"/>
      <c r="G53" s="56"/>
      <c r="H53" s="23"/>
      <c r="L53" s="23"/>
      <c r="M53" s="23"/>
    </row>
    <row r="54" spans="1:14" x14ac:dyDescent="0.25">
      <c r="A54" s="25" t="s">
        <v>97</v>
      </c>
      <c r="B54" s="21" t="s">
        <v>78</v>
      </c>
      <c r="C54" s="134">
        <v>900</v>
      </c>
      <c r="D54" s="25" t="s">
        <v>547</v>
      </c>
      <c r="E54" s="21"/>
      <c r="F54" s="51">
        <f>IF($C$61=0,"",IF(C54="[for completion]","",C54/$C$61))</f>
        <v>9.3264248704663211E-2</v>
      </c>
      <c r="G54" s="51" t="str">
        <f>IF($D$61=0,"",IF(D54="[Mark as ND1 if not relevant]","",D54/$D$61))</f>
        <v/>
      </c>
      <c r="H54" s="23"/>
      <c r="L54" s="23"/>
      <c r="M54" s="23"/>
    </row>
    <row r="55" spans="1:14" x14ac:dyDescent="0.25">
      <c r="A55" s="25" t="s">
        <v>98</v>
      </c>
      <c r="B55" s="21" t="s">
        <v>80</v>
      </c>
      <c r="C55" s="134">
        <v>1250</v>
      </c>
      <c r="D55" s="25" t="s">
        <v>547</v>
      </c>
      <c r="E55" s="21"/>
      <c r="F55" s="51">
        <f t="shared" ref="F55:F60" si="2">IF($C$61=0,"",IF(C55="[for completion]","",C55/$C$61))</f>
        <v>0.12953367875647667</v>
      </c>
      <c r="G55" s="51" t="str">
        <f t="shared" ref="G55:G60" si="3">IF($D$61=0,"",IF(D55="[Mark as ND1 if not relevant]","",D55/$D$61))</f>
        <v/>
      </c>
      <c r="H55" s="23"/>
      <c r="L55" s="23"/>
      <c r="M55" s="23"/>
    </row>
    <row r="56" spans="1:14" x14ac:dyDescent="0.25">
      <c r="A56" s="25" t="s">
        <v>99</v>
      </c>
      <c r="B56" s="21" t="s">
        <v>82</v>
      </c>
      <c r="C56" s="134">
        <v>750</v>
      </c>
      <c r="D56" s="25" t="s">
        <v>547</v>
      </c>
      <c r="E56" s="21"/>
      <c r="F56" s="51">
        <f t="shared" si="2"/>
        <v>7.7720207253886009E-2</v>
      </c>
      <c r="G56" s="51" t="str">
        <f t="shared" si="3"/>
        <v/>
      </c>
      <c r="H56" s="23"/>
      <c r="L56" s="23"/>
      <c r="M56" s="23"/>
    </row>
    <row r="57" spans="1:14" x14ac:dyDescent="0.25">
      <c r="A57" s="25" t="s">
        <v>100</v>
      </c>
      <c r="B57" s="21" t="s">
        <v>84</v>
      </c>
      <c r="C57" s="134">
        <v>0</v>
      </c>
      <c r="D57" s="25" t="s">
        <v>547</v>
      </c>
      <c r="E57" s="21"/>
      <c r="F57" s="51">
        <f t="shared" si="2"/>
        <v>0</v>
      </c>
      <c r="G57" s="51" t="str">
        <f t="shared" si="3"/>
        <v/>
      </c>
      <c r="H57" s="23"/>
      <c r="L57" s="23"/>
      <c r="M57" s="23"/>
    </row>
    <row r="58" spans="1:14" x14ac:dyDescent="0.25">
      <c r="A58" s="25" t="s">
        <v>101</v>
      </c>
      <c r="B58" s="21" t="s">
        <v>86</v>
      </c>
      <c r="C58" s="134">
        <v>2600</v>
      </c>
      <c r="D58" s="25" t="s">
        <v>547</v>
      </c>
      <c r="E58" s="21"/>
      <c r="F58" s="51">
        <f t="shared" si="2"/>
        <v>0.26943005181347152</v>
      </c>
      <c r="G58" s="51" t="str">
        <f t="shared" si="3"/>
        <v/>
      </c>
      <c r="H58" s="23"/>
      <c r="L58" s="23"/>
      <c r="M58" s="23"/>
    </row>
    <row r="59" spans="1:14" x14ac:dyDescent="0.25">
      <c r="A59" s="25" t="s">
        <v>102</v>
      </c>
      <c r="B59" s="21" t="s">
        <v>88</v>
      </c>
      <c r="C59" s="134">
        <v>4150</v>
      </c>
      <c r="D59" s="25" t="s">
        <v>547</v>
      </c>
      <c r="E59" s="21"/>
      <c r="F59" s="51">
        <f t="shared" si="2"/>
        <v>0.43005181347150256</v>
      </c>
      <c r="G59" s="51" t="str">
        <f t="shared" si="3"/>
        <v/>
      </c>
      <c r="H59" s="23"/>
      <c r="L59" s="23"/>
      <c r="M59" s="23"/>
    </row>
    <row r="60" spans="1:14" x14ac:dyDescent="0.25">
      <c r="A60" s="25" t="s">
        <v>103</v>
      </c>
      <c r="B60" s="21" t="s">
        <v>90</v>
      </c>
      <c r="C60" s="134">
        <v>0</v>
      </c>
      <c r="D60" s="25" t="s">
        <v>547</v>
      </c>
      <c r="E60" s="21"/>
      <c r="F60" s="51">
        <f t="shared" si="2"/>
        <v>0</v>
      </c>
      <c r="G60" s="51" t="str">
        <f t="shared" si="3"/>
        <v/>
      </c>
      <c r="H60" s="23"/>
      <c r="L60" s="23"/>
      <c r="M60" s="23"/>
    </row>
    <row r="61" spans="1:14" x14ac:dyDescent="0.25">
      <c r="A61" s="25" t="s">
        <v>104</v>
      </c>
      <c r="B61" s="57" t="s">
        <v>70</v>
      </c>
      <c r="C61" s="50">
        <f>SUM(C54:C60)</f>
        <v>9650</v>
      </c>
      <c r="D61" s="50">
        <f>SUM(D54:D60)</f>
        <v>0</v>
      </c>
      <c r="E61" s="42"/>
      <c r="F61" s="53">
        <f>SUM(F54:F60)</f>
        <v>1</v>
      </c>
      <c r="G61" s="53">
        <f>SUM(G54:G60)</f>
        <v>0</v>
      </c>
      <c r="H61" s="23"/>
      <c r="L61" s="23"/>
      <c r="M61" s="23"/>
    </row>
    <row r="62" spans="1:14" ht="15" customHeight="1" x14ac:dyDescent="0.25">
      <c r="A62" s="44"/>
      <c r="B62" s="45" t="s">
        <v>105</v>
      </c>
      <c r="C62" s="47" t="s">
        <v>106</v>
      </c>
      <c r="D62" s="47" t="s">
        <v>107</v>
      </c>
      <c r="E62" s="46"/>
      <c r="F62" s="47" t="s">
        <v>108</v>
      </c>
      <c r="G62" s="47" t="s">
        <v>109</v>
      </c>
      <c r="H62" s="23"/>
      <c r="L62" s="23"/>
      <c r="M62" s="23"/>
    </row>
    <row r="63" spans="1:14" s="58" customFormat="1" x14ac:dyDescent="0.25">
      <c r="A63" s="25" t="s">
        <v>110</v>
      </c>
      <c r="B63" s="42" t="s">
        <v>111</v>
      </c>
      <c r="C63" s="100">
        <v>23370</v>
      </c>
      <c r="D63" s="49" t="s">
        <v>547</v>
      </c>
      <c r="E63" s="51"/>
      <c r="F63" s="51">
        <f t="shared" ref="F63:F76" si="4">IF($C$78=0,"",IF(C63="[for completion]","",C63/$C$78))</f>
        <v>0.92551962957037204</v>
      </c>
      <c r="G63" s="51"/>
      <c r="H63" s="23"/>
      <c r="I63" s="25"/>
      <c r="J63" s="25"/>
      <c r="K63" s="25"/>
      <c r="L63" s="23"/>
      <c r="M63" s="23"/>
      <c r="N63" s="23"/>
    </row>
    <row r="64" spans="1:14" s="58" customFormat="1" x14ac:dyDescent="0.25">
      <c r="A64" s="25" t="s">
        <v>112</v>
      </c>
      <c r="B64" s="42" t="s">
        <v>113</v>
      </c>
      <c r="C64" s="100">
        <v>32.6</v>
      </c>
      <c r="D64" s="49" t="s">
        <v>547</v>
      </c>
      <c r="E64" s="51"/>
      <c r="F64" s="51">
        <f t="shared" si="4"/>
        <v>1.2910543399227271E-3</v>
      </c>
      <c r="G64" s="51"/>
      <c r="H64" s="23"/>
      <c r="I64" s="25"/>
      <c r="J64" s="25"/>
      <c r="K64" s="25"/>
      <c r="L64" s="23"/>
      <c r="M64" s="23"/>
      <c r="N64" s="23"/>
    </row>
    <row r="65" spans="1:14" s="58" customFormat="1" x14ac:dyDescent="0.25">
      <c r="A65" s="25" t="s">
        <v>114</v>
      </c>
      <c r="B65" s="42" t="s">
        <v>115</v>
      </c>
      <c r="C65" s="100">
        <v>33.799999999999997</v>
      </c>
      <c r="D65" s="49" t="s">
        <v>547</v>
      </c>
      <c r="E65" s="51"/>
      <c r="F65" s="51">
        <f t="shared" si="4"/>
        <v>1.3385778125579193E-3</v>
      </c>
      <c r="G65" s="51"/>
      <c r="H65" s="23"/>
      <c r="I65" s="25"/>
      <c r="J65" s="25"/>
      <c r="K65" s="25"/>
      <c r="L65" s="23"/>
      <c r="M65" s="23"/>
      <c r="N65" s="23"/>
    </row>
    <row r="66" spans="1:14" s="58" customFormat="1" x14ac:dyDescent="0.25">
      <c r="A66" s="25" t="s">
        <v>116</v>
      </c>
      <c r="B66" s="42" t="s">
        <v>777</v>
      </c>
      <c r="C66" s="100">
        <v>1393.91</v>
      </c>
      <c r="D66" s="49" t="s">
        <v>547</v>
      </c>
      <c r="E66" s="51"/>
      <c r="F66" s="51">
        <f t="shared" si="4"/>
        <v>5.5202869784100876E-2</v>
      </c>
      <c r="G66" s="51"/>
      <c r="H66" s="23"/>
      <c r="I66" s="25"/>
      <c r="J66" s="25"/>
      <c r="K66" s="25"/>
      <c r="L66" s="23"/>
      <c r="M66" s="23"/>
      <c r="N66" s="23"/>
    </row>
    <row r="67" spans="1:14" s="58" customFormat="1" x14ac:dyDescent="0.25">
      <c r="A67" s="25" t="s">
        <v>117</v>
      </c>
      <c r="B67" s="42" t="s">
        <v>118</v>
      </c>
      <c r="C67" s="100">
        <v>420.37</v>
      </c>
      <c r="D67" s="49" t="s">
        <v>547</v>
      </c>
      <c r="E67" s="51"/>
      <c r="F67" s="51">
        <f t="shared" si="4"/>
        <v>1.6647868493046527E-2</v>
      </c>
      <c r="G67" s="51"/>
      <c r="H67" s="23"/>
      <c r="I67" s="25"/>
      <c r="J67" s="25"/>
      <c r="K67" s="25"/>
      <c r="L67" s="23"/>
      <c r="M67" s="23"/>
      <c r="N67" s="23"/>
    </row>
    <row r="68" spans="1:14" s="58" customFormat="1" x14ac:dyDescent="0.25">
      <c r="A68" s="25" t="s">
        <v>119</v>
      </c>
      <c r="B68" s="42" t="s">
        <v>120</v>
      </c>
      <c r="C68" s="100">
        <v>0</v>
      </c>
      <c r="D68" s="49" t="s">
        <v>547</v>
      </c>
      <c r="E68" s="42"/>
      <c r="F68" s="51">
        <f t="shared" si="4"/>
        <v>0</v>
      </c>
      <c r="G68" s="51"/>
      <c r="H68" s="23"/>
      <c r="I68" s="25"/>
      <c r="J68" s="25"/>
      <c r="K68" s="25"/>
      <c r="L68" s="23"/>
      <c r="M68" s="23"/>
      <c r="N68" s="23"/>
    </row>
    <row r="69" spans="1:14" x14ac:dyDescent="0.25">
      <c r="A69" s="25" t="s">
        <v>121</v>
      </c>
      <c r="B69" s="42" t="s">
        <v>122</v>
      </c>
      <c r="C69" s="100">
        <v>0</v>
      </c>
      <c r="D69" s="49" t="s">
        <v>547</v>
      </c>
      <c r="E69" s="42"/>
      <c r="F69" s="51">
        <f t="shared" si="4"/>
        <v>0</v>
      </c>
      <c r="G69" s="51"/>
      <c r="H69" s="23"/>
      <c r="L69" s="23"/>
      <c r="M69" s="23"/>
    </row>
    <row r="70" spans="1:14" x14ac:dyDescent="0.25">
      <c r="A70" s="25" t="s">
        <v>123</v>
      </c>
      <c r="B70" s="42" t="s">
        <v>124</v>
      </c>
      <c r="C70" s="100">
        <v>0</v>
      </c>
      <c r="D70" s="49" t="s">
        <v>547</v>
      </c>
      <c r="E70" s="42"/>
      <c r="F70" s="51">
        <f t="shared" si="4"/>
        <v>0</v>
      </c>
      <c r="G70" s="51"/>
      <c r="H70" s="23"/>
      <c r="L70" s="23"/>
      <c r="M70" s="23"/>
    </row>
    <row r="71" spans="1:14" x14ac:dyDescent="0.25">
      <c r="A71" s="25" t="s">
        <v>125</v>
      </c>
      <c r="B71" s="42" t="s">
        <v>126</v>
      </c>
      <c r="C71" s="100">
        <v>0</v>
      </c>
      <c r="D71" s="49" t="s">
        <v>547</v>
      </c>
      <c r="E71" s="42"/>
      <c r="F71" s="51">
        <f t="shared" si="4"/>
        <v>0</v>
      </c>
      <c r="G71" s="51"/>
      <c r="H71" s="23"/>
      <c r="L71" s="23"/>
      <c r="M71" s="23"/>
    </row>
    <row r="72" spans="1:14" x14ac:dyDescent="0.25">
      <c r="A72" s="25" t="s">
        <v>127</v>
      </c>
      <c r="B72" s="42" t="s">
        <v>128</v>
      </c>
      <c r="C72" s="100">
        <v>0</v>
      </c>
      <c r="D72" s="49" t="s">
        <v>547</v>
      </c>
      <c r="E72" s="42"/>
      <c r="F72" s="51">
        <f t="shared" si="4"/>
        <v>0</v>
      </c>
      <c r="G72" s="51"/>
      <c r="H72" s="23"/>
      <c r="L72" s="23"/>
      <c r="M72" s="23"/>
    </row>
    <row r="73" spans="1:14" x14ac:dyDescent="0.25">
      <c r="A73" s="25" t="s">
        <v>129</v>
      </c>
      <c r="B73" s="42" t="s">
        <v>130</v>
      </c>
      <c r="C73" s="100">
        <v>0</v>
      </c>
      <c r="D73" s="49" t="s">
        <v>547</v>
      </c>
      <c r="E73" s="42"/>
      <c r="F73" s="51">
        <f t="shared" si="4"/>
        <v>0</v>
      </c>
      <c r="G73" s="51"/>
      <c r="H73" s="23"/>
      <c r="L73" s="23"/>
      <c r="M73" s="23"/>
    </row>
    <row r="74" spans="1:14" x14ac:dyDescent="0.25">
      <c r="A74" s="25" t="s">
        <v>131</v>
      </c>
      <c r="B74" s="42" t="s">
        <v>132</v>
      </c>
      <c r="C74" s="100">
        <v>0</v>
      </c>
      <c r="D74" s="49" t="s">
        <v>547</v>
      </c>
      <c r="E74" s="42"/>
      <c r="F74" s="51">
        <f t="shared" si="4"/>
        <v>0</v>
      </c>
      <c r="G74" s="51"/>
      <c r="H74" s="23"/>
      <c r="L74" s="23"/>
      <c r="M74" s="23"/>
    </row>
    <row r="75" spans="1:14" x14ac:dyDescent="0.25">
      <c r="A75" s="25" t="s">
        <v>133</v>
      </c>
      <c r="B75" s="42" t="s">
        <v>134</v>
      </c>
      <c r="C75" s="100">
        <v>0</v>
      </c>
      <c r="D75" s="49" t="s">
        <v>547</v>
      </c>
      <c r="E75" s="42"/>
      <c r="F75" s="51">
        <f t="shared" si="4"/>
        <v>0</v>
      </c>
      <c r="G75" s="51"/>
      <c r="H75" s="23"/>
      <c r="L75" s="23"/>
      <c r="M75" s="23"/>
    </row>
    <row r="76" spans="1:14" x14ac:dyDescent="0.25">
      <c r="A76" s="25" t="s">
        <v>135</v>
      </c>
      <c r="B76" s="42" t="s">
        <v>136</v>
      </c>
      <c r="C76" s="100">
        <v>0</v>
      </c>
      <c r="D76" s="49" t="s">
        <v>547</v>
      </c>
      <c r="E76" s="42"/>
      <c r="F76" s="51">
        <f t="shared" si="4"/>
        <v>0</v>
      </c>
      <c r="G76" s="51"/>
      <c r="H76" s="23"/>
      <c r="L76" s="23"/>
      <c r="M76" s="23"/>
    </row>
    <row r="77" spans="1:14" x14ac:dyDescent="0.25">
      <c r="A77" s="25" t="s">
        <v>137</v>
      </c>
      <c r="B77" s="42" t="s">
        <v>68</v>
      </c>
      <c r="C77" s="100">
        <v>0</v>
      </c>
      <c r="D77" s="49" t="s">
        <v>547</v>
      </c>
      <c r="E77" s="42"/>
      <c r="F77" s="51">
        <f>IF($C$78=0,"",IF(C77="[for completion]","",C77/$C$78))</f>
        <v>0</v>
      </c>
      <c r="G77" s="51"/>
      <c r="H77" s="23"/>
      <c r="L77" s="23"/>
      <c r="M77" s="23"/>
    </row>
    <row r="78" spans="1:14" x14ac:dyDescent="0.25">
      <c r="A78" s="25" t="s">
        <v>138</v>
      </c>
      <c r="B78" s="57" t="s">
        <v>70</v>
      </c>
      <c r="C78" s="100">
        <f>SUM(C63:C77)</f>
        <v>25250.679999999997</v>
      </c>
      <c r="D78" s="49" t="s">
        <v>547</v>
      </c>
      <c r="E78" s="42"/>
      <c r="F78" s="59">
        <f>SUM(F63:F77)</f>
        <v>1</v>
      </c>
      <c r="G78" s="59"/>
      <c r="H78" s="23"/>
      <c r="L78" s="23"/>
      <c r="M78" s="23"/>
    </row>
    <row r="79" spans="1:14" ht="15" customHeight="1" x14ac:dyDescent="0.25">
      <c r="A79" s="44"/>
      <c r="B79" s="45" t="s">
        <v>139</v>
      </c>
      <c r="C79" s="47" t="s">
        <v>106</v>
      </c>
      <c r="D79" s="47" t="s">
        <v>107</v>
      </c>
      <c r="E79" s="46"/>
      <c r="F79" s="47" t="s">
        <v>108</v>
      </c>
      <c r="G79" s="47"/>
      <c r="H79" s="23"/>
      <c r="L79" s="23"/>
      <c r="M79" s="23"/>
    </row>
    <row r="80" spans="1:14" s="58" customFormat="1" x14ac:dyDescent="0.25">
      <c r="A80" s="25" t="s">
        <v>140</v>
      </c>
      <c r="B80" s="42" t="s">
        <v>111</v>
      </c>
      <c r="C80" s="100">
        <f>+C61</f>
        <v>9650</v>
      </c>
      <c r="D80" s="49" t="s">
        <v>547</v>
      </c>
      <c r="E80" s="51"/>
      <c r="F80" s="51">
        <f>IF($C$95=0,"",IF(C80="[for completion]","",C80/$C$95))</f>
        <v>1</v>
      </c>
      <c r="G80" s="51"/>
      <c r="H80" s="23"/>
      <c r="I80" s="25"/>
      <c r="J80" s="25"/>
      <c r="K80" s="25"/>
      <c r="L80" s="23"/>
      <c r="M80" s="23"/>
      <c r="N80" s="23"/>
    </row>
    <row r="81" spans="1:14" s="58" customFormat="1" x14ac:dyDescent="0.25">
      <c r="A81" s="25" t="s">
        <v>141</v>
      </c>
      <c r="B81" s="42" t="s">
        <v>113</v>
      </c>
      <c r="C81" s="100">
        <v>0</v>
      </c>
      <c r="D81" s="49" t="s">
        <v>547</v>
      </c>
      <c r="E81" s="51"/>
      <c r="F81" s="51">
        <f t="shared" ref="F81:F94" si="5">IF($C$95=0,"",IF(C81="[for completion]","",C81/$C$95))</f>
        <v>0</v>
      </c>
      <c r="G81" s="51"/>
      <c r="H81" s="23"/>
      <c r="I81" s="25"/>
      <c r="J81" s="25"/>
      <c r="K81" s="25"/>
      <c r="L81" s="23"/>
      <c r="M81" s="23"/>
      <c r="N81" s="23"/>
    </row>
    <row r="82" spans="1:14" s="58" customFormat="1" x14ac:dyDescent="0.25">
      <c r="A82" s="25" t="s">
        <v>142</v>
      </c>
      <c r="B82" s="42" t="s">
        <v>115</v>
      </c>
      <c r="C82" s="100">
        <v>0</v>
      </c>
      <c r="D82" s="49" t="s">
        <v>547</v>
      </c>
      <c r="E82" s="51"/>
      <c r="F82" s="51">
        <f t="shared" si="5"/>
        <v>0</v>
      </c>
      <c r="G82" s="51"/>
      <c r="H82" s="23"/>
      <c r="I82" s="25"/>
      <c r="J82" s="25"/>
      <c r="K82" s="25"/>
      <c r="L82" s="23"/>
      <c r="M82" s="23"/>
      <c r="N82" s="23"/>
    </row>
    <row r="83" spans="1:14" s="58" customFormat="1" x14ac:dyDescent="0.25">
      <c r="A83" s="25" t="s">
        <v>143</v>
      </c>
      <c r="B83" s="42" t="s">
        <v>777</v>
      </c>
      <c r="C83" s="100">
        <v>0</v>
      </c>
      <c r="D83" s="49" t="s">
        <v>547</v>
      </c>
      <c r="E83" s="51"/>
      <c r="F83" s="51">
        <f t="shared" si="5"/>
        <v>0</v>
      </c>
      <c r="G83" s="51"/>
      <c r="H83" s="23"/>
      <c r="I83" s="25"/>
      <c r="J83" s="25"/>
      <c r="K83" s="25"/>
      <c r="L83" s="23"/>
      <c r="M83" s="23"/>
      <c r="N83" s="23"/>
    </row>
    <row r="84" spans="1:14" s="58" customFormat="1" x14ac:dyDescent="0.25">
      <c r="A84" s="25" t="s">
        <v>144</v>
      </c>
      <c r="B84" s="42" t="s">
        <v>118</v>
      </c>
      <c r="C84" s="100">
        <v>0</v>
      </c>
      <c r="D84" s="49" t="s">
        <v>547</v>
      </c>
      <c r="E84" s="51"/>
      <c r="F84" s="51">
        <f t="shared" si="5"/>
        <v>0</v>
      </c>
      <c r="G84" s="51"/>
      <c r="H84" s="23"/>
      <c r="I84" s="25"/>
      <c r="J84" s="25"/>
      <c r="K84" s="25"/>
      <c r="L84" s="23"/>
      <c r="M84" s="23"/>
      <c r="N84" s="23"/>
    </row>
    <row r="85" spans="1:14" s="58" customFormat="1" x14ac:dyDescent="0.25">
      <c r="A85" s="25" t="s">
        <v>145</v>
      </c>
      <c r="B85" s="42" t="s">
        <v>120</v>
      </c>
      <c r="C85" s="100">
        <v>0</v>
      </c>
      <c r="D85" s="49" t="s">
        <v>547</v>
      </c>
      <c r="E85" s="42"/>
      <c r="F85" s="51">
        <f t="shared" si="5"/>
        <v>0</v>
      </c>
      <c r="G85" s="51"/>
      <c r="H85" s="23"/>
      <c r="I85" s="25"/>
      <c r="J85" s="25"/>
      <c r="K85" s="25"/>
      <c r="L85" s="23"/>
      <c r="M85" s="23"/>
      <c r="N85" s="23"/>
    </row>
    <row r="86" spans="1:14" x14ac:dyDescent="0.25">
      <c r="A86" s="25" t="s">
        <v>146</v>
      </c>
      <c r="B86" s="42" t="s">
        <v>122</v>
      </c>
      <c r="C86" s="100">
        <v>0</v>
      </c>
      <c r="D86" s="49" t="s">
        <v>547</v>
      </c>
      <c r="E86" s="42"/>
      <c r="F86" s="51">
        <f t="shared" si="5"/>
        <v>0</v>
      </c>
      <c r="G86" s="51"/>
      <c r="H86" s="23"/>
      <c r="L86" s="23"/>
      <c r="M86" s="23"/>
    </row>
    <row r="87" spans="1:14" x14ac:dyDescent="0.25">
      <c r="A87" s="25" t="s">
        <v>147</v>
      </c>
      <c r="B87" s="42" t="s">
        <v>124</v>
      </c>
      <c r="C87" s="100">
        <v>0</v>
      </c>
      <c r="D87" s="49" t="s">
        <v>547</v>
      </c>
      <c r="E87" s="42"/>
      <c r="F87" s="51">
        <f t="shared" si="5"/>
        <v>0</v>
      </c>
      <c r="G87" s="51"/>
      <c r="H87" s="23"/>
      <c r="L87" s="23"/>
      <c r="M87" s="23"/>
    </row>
    <row r="88" spans="1:14" x14ac:dyDescent="0.25">
      <c r="A88" s="25" t="s">
        <v>148</v>
      </c>
      <c r="B88" s="42" t="s">
        <v>126</v>
      </c>
      <c r="C88" s="100">
        <v>0</v>
      </c>
      <c r="D88" s="49" t="s">
        <v>547</v>
      </c>
      <c r="E88" s="42"/>
      <c r="F88" s="51">
        <f t="shared" si="5"/>
        <v>0</v>
      </c>
      <c r="G88" s="51"/>
      <c r="H88" s="23"/>
      <c r="L88" s="23"/>
      <c r="M88" s="23"/>
    </row>
    <row r="89" spans="1:14" x14ac:dyDescent="0.25">
      <c r="A89" s="25" t="s">
        <v>149</v>
      </c>
      <c r="B89" s="42" t="s">
        <v>128</v>
      </c>
      <c r="C89" s="100">
        <v>0</v>
      </c>
      <c r="D89" s="49" t="s">
        <v>547</v>
      </c>
      <c r="E89" s="42"/>
      <c r="F89" s="51">
        <f t="shared" si="5"/>
        <v>0</v>
      </c>
      <c r="G89" s="51"/>
      <c r="H89" s="23"/>
      <c r="L89" s="23"/>
      <c r="M89" s="23"/>
    </row>
    <row r="90" spans="1:14" x14ac:dyDescent="0.25">
      <c r="A90" s="25" t="s">
        <v>150</v>
      </c>
      <c r="B90" s="42" t="s">
        <v>130</v>
      </c>
      <c r="C90" s="100">
        <v>0</v>
      </c>
      <c r="D90" s="49" t="s">
        <v>547</v>
      </c>
      <c r="E90" s="42"/>
      <c r="F90" s="51">
        <f t="shared" si="5"/>
        <v>0</v>
      </c>
      <c r="G90" s="51"/>
      <c r="H90" s="23"/>
      <c r="L90" s="23"/>
      <c r="M90" s="23"/>
    </row>
    <row r="91" spans="1:14" x14ac:dyDescent="0.25">
      <c r="A91" s="25" t="s">
        <v>151</v>
      </c>
      <c r="B91" s="42" t="s">
        <v>132</v>
      </c>
      <c r="C91" s="100">
        <v>0</v>
      </c>
      <c r="D91" s="49" t="s">
        <v>547</v>
      </c>
      <c r="E91" s="42"/>
      <c r="F91" s="51">
        <f t="shared" si="5"/>
        <v>0</v>
      </c>
      <c r="G91" s="51"/>
      <c r="H91" s="23"/>
      <c r="L91" s="23"/>
      <c r="M91" s="23"/>
    </row>
    <row r="92" spans="1:14" x14ac:dyDescent="0.25">
      <c r="A92" s="25" t="s">
        <v>152</v>
      </c>
      <c r="B92" s="42" t="s">
        <v>134</v>
      </c>
      <c r="C92" s="100">
        <v>0</v>
      </c>
      <c r="D92" s="49" t="s">
        <v>547</v>
      </c>
      <c r="E92" s="42"/>
      <c r="F92" s="51">
        <f t="shared" si="5"/>
        <v>0</v>
      </c>
      <c r="G92" s="51"/>
      <c r="H92" s="23"/>
      <c r="L92" s="23"/>
      <c r="M92" s="23"/>
    </row>
    <row r="93" spans="1:14" x14ac:dyDescent="0.25">
      <c r="A93" s="25" t="s">
        <v>153</v>
      </c>
      <c r="B93" s="42" t="s">
        <v>136</v>
      </c>
      <c r="C93" s="100">
        <v>0</v>
      </c>
      <c r="D93" s="49" t="s">
        <v>547</v>
      </c>
      <c r="E93" s="42"/>
      <c r="F93" s="51">
        <f t="shared" si="5"/>
        <v>0</v>
      </c>
      <c r="G93" s="51"/>
      <c r="H93" s="23"/>
      <c r="L93" s="23"/>
      <c r="M93" s="23"/>
    </row>
    <row r="94" spans="1:14" x14ac:dyDescent="0.25">
      <c r="A94" s="25" t="s">
        <v>154</v>
      </c>
      <c r="B94" s="42" t="s">
        <v>68</v>
      </c>
      <c r="C94" s="100">
        <v>0</v>
      </c>
      <c r="D94" s="49" t="s">
        <v>547</v>
      </c>
      <c r="E94" s="42"/>
      <c r="F94" s="51">
        <f t="shared" si="5"/>
        <v>0</v>
      </c>
      <c r="G94" s="51"/>
      <c r="H94" s="23"/>
      <c r="L94" s="23"/>
      <c r="M94" s="23"/>
    </row>
    <row r="95" spans="1:14" x14ac:dyDescent="0.25">
      <c r="A95" s="25" t="s">
        <v>155</v>
      </c>
      <c r="B95" s="57" t="s">
        <v>70</v>
      </c>
      <c r="C95" s="100">
        <f>SUM(C80:C94)</f>
        <v>9650</v>
      </c>
      <c r="D95" s="49" t="s">
        <v>547</v>
      </c>
      <c r="E95" s="42"/>
      <c r="F95" s="59">
        <f>SUM(F80:F94)</f>
        <v>1</v>
      </c>
      <c r="G95" s="59"/>
      <c r="H95" s="23"/>
      <c r="L95" s="23"/>
      <c r="M95" s="23"/>
    </row>
    <row r="96" spans="1:14" ht="15" customHeight="1" x14ac:dyDescent="0.25">
      <c r="A96" s="44"/>
      <c r="B96" s="45" t="s">
        <v>156</v>
      </c>
      <c r="C96" s="97" t="s">
        <v>106</v>
      </c>
      <c r="D96" s="97"/>
      <c r="E96" s="46"/>
      <c r="F96" s="97" t="s">
        <v>108</v>
      </c>
      <c r="G96" s="97"/>
      <c r="H96" s="23"/>
      <c r="L96" s="23"/>
      <c r="M96" s="23"/>
    </row>
    <row r="97" spans="1:13" x14ac:dyDescent="0.25">
      <c r="A97" s="25" t="s">
        <v>158</v>
      </c>
      <c r="B97" s="23" t="s">
        <v>159</v>
      </c>
      <c r="C97" s="100">
        <v>3450</v>
      </c>
      <c r="E97" s="60"/>
      <c r="F97" s="115">
        <f>IF($C$100=0,"",IF(C97="[for completion]","",C97/$C$100))</f>
        <v>0.35751295336787564</v>
      </c>
      <c r="G97" s="60"/>
      <c r="H97" s="23"/>
      <c r="L97" s="23"/>
      <c r="M97" s="23"/>
    </row>
    <row r="98" spans="1:13" x14ac:dyDescent="0.25">
      <c r="A98" s="25" t="s">
        <v>160</v>
      </c>
      <c r="B98" s="23" t="s">
        <v>161</v>
      </c>
      <c r="C98" s="100">
        <v>6200</v>
      </c>
      <c r="E98" s="60"/>
      <c r="F98" s="115">
        <f>IF($C$100=0,"",IF(C98="[for completion]","",C98/$C$100))</f>
        <v>0.6424870466321243</v>
      </c>
      <c r="G98" s="60"/>
      <c r="H98" s="23"/>
      <c r="L98" s="23"/>
      <c r="M98" s="23"/>
    </row>
    <row r="99" spans="1:13" x14ac:dyDescent="0.25">
      <c r="A99" s="25" t="s">
        <v>162</v>
      </c>
      <c r="B99" s="23" t="s">
        <v>68</v>
      </c>
      <c r="C99" s="100">
        <v>0</v>
      </c>
      <c r="E99" s="60"/>
      <c r="F99" s="115">
        <f>IF($C$100=0,"",IF(C99="[for completion]","",C99/$C$100))</f>
        <v>0</v>
      </c>
      <c r="G99" s="60"/>
      <c r="H99" s="23"/>
      <c r="L99" s="23"/>
      <c r="M99" s="23"/>
    </row>
    <row r="100" spans="1:13" x14ac:dyDescent="0.25">
      <c r="A100" s="25" t="s">
        <v>163</v>
      </c>
      <c r="B100" s="61" t="s">
        <v>70</v>
      </c>
      <c r="C100" s="100">
        <f>SUM(C97:C99)</f>
        <v>9650</v>
      </c>
      <c r="D100" s="23"/>
      <c r="E100" s="60"/>
      <c r="F100" s="60">
        <f>SUM(F97:F99)</f>
        <v>1</v>
      </c>
      <c r="G100" s="60"/>
      <c r="H100" s="23"/>
      <c r="L100" s="23"/>
      <c r="M100" s="23"/>
    </row>
    <row r="101" spans="1:13" ht="15" customHeight="1" x14ac:dyDescent="0.25">
      <c r="A101" s="44"/>
      <c r="B101" s="45" t="s">
        <v>164</v>
      </c>
      <c r="C101" s="44" t="s">
        <v>48</v>
      </c>
      <c r="D101" s="44"/>
      <c r="E101" s="46"/>
      <c r="F101" s="47" t="s">
        <v>165</v>
      </c>
      <c r="G101" s="47"/>
      <c r="H101" s="23"/>
      <c r="L101" s="23"/>
      <c r="M101" s="23"/>
    </row>
    <row r="102" spans="1:13" ht="15" customHeight="1" x14ac:dyDescent="0.25">
      <c r="A102" s="25" t="s">
        <v>166</v>
      </c>
      <c r="B102" s="42" t="s">
        <v>167</v>
      </c>
      <c r="C102" s="100">
        <v>0</v>
      </c>
      <c r="D102" s="39"/>
      <c r="E102" s="31"/>
      <c r="F102" s="51" t="str">
        <f>IF($C$107=0,"",IF(C102="[for completion]","",C102/$C$107))</f>
        <v/>
      </c>
      <c r="G102" s="51"/>
      <c r="H102" s="23"/>
      <c r="L102" s="23"/>
      <c r="M102" s="23"/>
    </row>
    <row r="103" spans="1:13" ht="30.75" customHeight="1" x14ac:dyDescent="0.25">
      <c r="A103" s="25" t="s">
        <v>9</v>
      </c>
      <c r="B103" s="42" t="s">
        <v>722</v>
      </c>
      <c r="C103" s="100">
        <v>0</v>
      </c>
      <c r="E103" s="53"/>
      <c r="F103" s="51" t="str">
        <f>IF($C$107=0,"",IF(C103="[for completion]","",C103/$C$107))</f>
        <v/>
      </c>
      <c r="G103" s="51"/>
      <c r="H103" s="23"/>
      <c r="L103" s="23"/>
      <c r="M103" s="23"/>
    </row>
    <row r="104" spans="1:13" x14ac:dyDescent="0.25">
      <c r="A104" s="25" t="s">
        <v>168</v>
      </c>
      <c r="B104" s="42" t="s">
        <v>169</v>
      </c>
      <c r="C104" s="100">
        <v>0</v>
      </c>
      <c r="E104" s="53"/>
      <c r="F104" s="51"/>
      <c r="G104" s="51"/>
      <c r="H104" s="23"/>
      <c r="L104" s="23"/>
      <c r="M104" s="23"/>
    </row>
    <row r="105" spans="1:13" x14ac:dyDescent="0.25">
      <c r="A105" s="25" t="s">
        <v>170</v>
      </c>
      <c r="B105" s="42" t="s">
        <v>171</v>
      </c>
      <c r="C105" s="100">
        <v>0</v>
      </c>
      <c r="E105" s="53"/>
      <c r="F105" s="51" t="str">
        <f>IF($C$107=0,"",IF(C105="[for completion]","",C105/$C$107))</f>
        <v/>
      </c>
      <c r="G105" s="51"/>
      <c r="H105" s="23"/>
      <c r="L105" s="23"/>
      <c r="M105" s="23"/>
    </row>
    <row r="106" spans="1:13" x14ac:dyDescent="0.25">
      <c r="A106" s="25" t="s">
        <v>172</v>
      </c>
      <c r="B106" s="42" t="s">
        <v>68</v>
      </c>
      <c r="C106" s="100">
        <v>0</v>
      </c>
      <c r="E106" s="53"/>
      <c r="F106" s="51" t="str">
        <f>IF($C$107=0,"",IF(C106="[for completion]","",C106/$C$107))</f>
        <v/>
      </c>
      <c r="G106" s="51"/>
      <c r="H106" s="23"/>
      <c r="L106" s="23"/>
      <c r="M106" s="23"/>
    </row>
    <row r="107" spans="1:13" x14ac:dyDescent="0.25">
      <c r="A107" s="25" t="s">
        <v>10</v>
      </c>
      <c r="B107" s="57" t="s">
        <v>70</v>
      </c>
      <c r="C107" s="100">
        <f>SUM(C102:C106)</f>
        <v>0</v>
      </c>
      <c r="E107" s="53"/>
      <c r="F107" s="53">
        <f>SUM(F102:F106)</f>
        <v>0</v>
      </c>
      <c r="G107" s="51"/>
      <c r="H107" s="23"/>
      <c r="L107" s="23"/>
      <c r="M107" s="23"/>
    </row>
    <row r="108" spans="1:13" ht="15" customHeight="1" x14ac:dyDescent="0.25">
      <c r="A108" s="44"/>
      <c r="B108" s="45" t="s">
        <v>173</v>
      </c>
      <c r="C108" s="44" t="s">
        <v>48</v>
      </c>
      <c r="D108" s="44"/>
      <c r="E108" s="46"/>
      <c r="F108" s="47" t="s">
        <v>165</v>
      </c>
      <c r="G108" s="47"/>
      <c r="H108" s="23"/>
      <c r="L108" s="23"/>
      <c r="M108" s="23"/>
    </row>
    <row r="109" spans="1:13" x14ac:dyDescent="0.25">
      <c r="A109" s="25" t="s">
        <v>174</v>
      </c>
      <c r="B109" s="42" t="s">
        <v>175</v>
      </c>
      <c r="C109" s="100">
        <v>0</v>
      </c>
      <c r="E109" s="50"/>
      <c r="F109" s="51" t="str">
        <f t="shared" ref="F109:F122" si="6">IF($C$124=0,"",IF(C109="[for completion]","",C109/$C$124))</f>
        <v/>
      </c>
      <c r="G109" s="51"/>
      <c r="H109" s="23"/>
      <c r="L109" s="23"/>
      <c r="M109" s="23"/>
    </row>
    <row r="110" spans="1:13" x14ac:dyDescent="0.25">
      <c r="A110" s="25" t="s">
        <v>176</v>
      </c>
      <c r="B110" s="42" t="s">
        <v>177</v>
      </c>
      <c r="C110" s="100">
        <v>0</v>
      </c>
      <c r="E110" s="53"/>
      <c r="F110" s="51" t="str">
        <f t="shared" si="6"/>
        <v/>
      </c>
      <c r="G110" s="53"/>
      <c r="H110" s="23"/>
      <c r="L110" s="23"/>
      <c r="M110" s="23"/>
    </row>
    <row r="111" spans="1:13" x14ac:dyDescent="0.25">
      <c r="A111" s="25" t="s">
        <v>178</v>
      </c>
      <c r="B111" s="42" t="s">
        <v>179</v>
      </c>
      <c r="C111" s="100">
        <v>0</v>
      </c>
      <c r="E111" s="53"/>
      <c r="F111" s="51" t="str">
        <f t="shared" si="6"/>
        <v/>
      </c>
      <c r="G111" s="53"/>
      <c r="H111" s="23"/>
      <c r="L111" s="23"/>
      <c r="M111" s="23"/>
    </row>
    <row r="112" spans="1:13" x14ac:dyDescent="0.25">
      <c r="A112" s="25" t="s">
        <v>180</v>
      </c>
      <c r="B112" s="42" t="s">
        <v>181</v>
      </c>
      <c r="C112" s="100">
        <v>0</v>
      </c>
      <c r="E112" s="53"/>
      <c r="F112" s="51" t="str">
        <f t="shared" si="6"/>
        <v/>
      </c>
      <c r="G112" s="53"/>
      <c r="H112" s="23"/>
      <c r="L112" s="23"/>
      <c r="M112" s="23"/>
    </row>
    <row r="113" spans="1:13" x14ac:dyDescent="0.25">
      <c r="A113" s="25" t="s">
        <v>182</v>
      </c>
      <c r="B113" s="42" t="s">
        <v>183</v>
      </c>
      <c r="C113" s="100">
        <v>0</v>
      </c>
      <c r="E113" s="53"/>
      <c r="F113" s="51" t="str">
        <f t="shared" si="6"/>
        <v/>
      </c>
      <c r="G113" s="53"/>
      <c r="H113" s="23"/>
      <c r="L113" s="23"/>
      <c r="M113" s="23"/>
    </row>
    <row r="114" spans="1:13" x14ac:dyDescent="0.25">
      <c r="A114" s="25" t="s">
        <v>184</v>
      </c>
      <c r="B114" s="42" t="s">
        <v>185</v>
      </c>
      <c r="C114" s="100">
        <v>0</v>
      </c>
      <c r="E114" s="53"/>
      <c r="F114" s="51" t="str">
        <f t="shared" si="6"/>
        <v/>
      </c>
      <c r="G114" s="53"/>
      <c r="H114" s="23"/>
      <c r="L114" s="23"/>
      <c r="M114" s="23"/>
    </row>
    <row r="115" spans="1:13" x14ac:dyDescent="0.25">
      <c r="A115" s="25" t="s">
        <v>186</v>
      </c>
      <c r="B115" s="42" t="s">
        <v>187</v>
      </c>
      <c r="C115" s="100">
        <v>0</v>
      </c>
      <c r="E115" s="53"/>
      <c r="F115" s="51" t="str">
        <f t="shared" si="6"/>
        <v/>
      </c>
      <c r="G115" s="53"/>
      <c r="H115" s="23"/>
      <c r="L115" s="23"/>
      <c r="M115" s="23"/>
    </row>
    <row r="116" spans="1:13" x14ac:dyDescent="0.25">
      <c r="A116" s="25" t="s">
        <v>188</v>
      </c>
      <c r="B116" s="42" t="s">
        <v>12</v>
      </c>
      <c r="C116" s="100">
        <v>0</v>
      </c>
      <c r="E116" s="53"/>
      <c r="F116" s="51" t="str">
        <f t="shared" si="6"/>
        <v/>
      </c>
      <c r="G116" s="53"/>
      <c r="H116" s="23"/>
      <c r="L116" s="23"/>
      <c r="M116" s="23"/>
    </row>
    <row r="117" spans="1:13" x14ac:dyDescent="0.25">
      <c r="A117" s="25" t="s">
        <v>189</v>
      </c>
      <c r="B117" s="42" t="s">
        <v>190</v>
      </c>
      <c r="C117" s="100">
        <v>0</v>
      </c>
      <c r="E117" s="53"/>
      <c r="F117" s="51" t="str">
        <f t="shared" si="6"/>
        <v/>
      </c>
      <c r="G117" s="53"/>
      <c r="H117" s="23"/>
      <c r="L117" s="23"/>
      <c r="M117" s="23"/>
    </row>
    <row r="118" spans="1:13" x14ac:dyDescent="0.25">
      <c r="A118" s="25" t="s">
        <v>191</v>
      </c>
      <c r="B118" s="42" t="s">
        <v>192</v>
      </c>
      <c r="C118" s="100">
        <v>0</v>
      </c>
      <c r="E118" s="53"/>
      <c r="F118" s="51" t="str">
        <f t="shared" si="6"/>
        <v/>
      </c>
      <c r="G118" s="53"/>
      <c r="H118" s="23"/>
      <c r="L118" s="23"/>
      <c r="M118" s="23"/>
    </row>
    <row r="119" spans="1:13" x14ac:dyDescent="0.25">
      <c r="A119" s="25" t="s">
        <v>193</v>
      </c>
      <c r="B119" s="42" t="s">
        <v>194</v>
      </c>
      <c r="C119" s="100">
        <v>0</v>
      </c>
      <c r="E119" s="53"/>
      <c r="F119" s="51" t="str">
        <f t="shared" si="6"/>
        <v/>
      </c>
      <c r="G119" s="53"/>
      <c r="H119" s="23"/>
      <c r="L119" s="23"/>
      <c r="M119" s="23"/>
    </row>
    <row r="120" spans="1:13" x14ac:dyDescent="0.25">
      <c r="A120" s="25" t="s">
        <v>195</v>
      </c>
      <c r="B120" s="42" t="s">
        <v>196</v>
      </c>
      <c r="C120" s="100">
        <v>0</v>
      </c>
      <c r="E120" s="53"/>
      <c r="F120" s="51" t="str">
        <f t="shared" si="6"/>
        <v/>
      </c>
      <c r="G120" s="53"/>
      <c r="H120" s="23"/>
      <c r="L120" s="23"/>
      <c r="M120" s="23"/>
    </row>
    <row r="121" spans="1:13" x14ac:dyDescent="0.25">
      <c r="A121" s="25" t="s">
        <v>197</v>
      </c>
      <c r="B121" s="42" t="s">
        <v>198</v>
      </c>
      <c r="C121" s="100">
        <v>0</v>
      </c>
      <c r="E121" s="53"/>
      <c r="F121" s="51" t="str">
        <f t="shared" si="6"/>
        <v/>
      </c>
      <c r="G121" s="53"/>
      <c r="H121" s="23"/>
      <c r="L121" s="23"/>
      <c r="M121" s="23"/>
    </row>
    <row r="122" spans="1:13" x14ac:dyDescent="0.25">
      <c r="A122" s="25" t="s">
        <v>199</v>
      </c>
      <c r="B122" s="42" t="s">
        <v>68</v>
      </c>
      <c r="C122" s="100">
        <v>0</v>
      </c>
      <c r="E122" s="53"/>
      <c r="F122" s="51" t="str">
        <f t="shared" si="6"/>
        <v/>
      </c>
      <c r="G122" s="53"/>
      <c r="H122" s="23"/>
      <c r="L122" s="23"/>
      <c r="M122" s="23"/>
    </row>
    <row r="123" spans="1:13" x14ac:dyDescent="0.25">
      <c r="A123" s="25" t="s">
        <v>200</v>
      </c>
      <c r="B123" s="52" t="s">
        <v>201</v>
      </c>
      <c r="C123" s="100">
        <v>0</v>
      </c>
      <c r="E123" s="53"/>
      <c r="F123" s="51"/>
      <c r="G123" s="53"/>
      <c r="H123" s="23"/>
      <c r="L123" s="23"/>
      <c r="M123" s="23"/>
    </row>
    <row r="124" spans="1:13" x14ac:dyDescent="0.25">
      <c r="A124" s="25" t="s">
        <v>202</v>
      </c>
      <c r="B124" s="57" t="s">
        <v>70</v>
      </c>
      <c r="C124" s="100">
        <f>SUM(C109:C122)</f>
        <v>0</v>
      </c>
      <c r="D124" s="42"/>
      <c r="E124" s="53"/>
      <c r="F124" s="53">
        <f>SUM(F109:F122)</f>
        <v>0</v>
      </c>
      <c r="G124" s="53"/>
      <c r="H124" s="23"/>
      <c r="L124" s="23"/>
      <c r="M124" s="23"/>
    </row>
    <row r="125" spans="1:13" ht="15" customHeight="1" x14ac:dyDescent="0.25">
      <c r="A125" s="44"/>
      <c r="B125" s="45" t="s">
        <v>203</v>
      </c>
      <c r="C125" s="44" t="s">
        <v>48</v>
      </c>
      <c r="D125" s="44"/>
      <c r="E125" s="46"/>
      <c r="F125" s="47" t="s">
        <v>58</v>
      </c>
      <c r="G125" s="47" t="s">
        <v>157</v>
      </c>
      <c r="H125" s="23"/>
      <c r="L125" s="23"/>
      <c r="M125" s="23"/>
    </row>
    <row r="126" spans="1:13" x14ac:dyDescent="0.25">
      <c r="A126" s="25" t="s">
        <v>204</v>
      </c>
      <c r="B126" s="21" t="s">
        <v>205</v>
      </c>
      <c r="C126" s="25">
        <v>0</v>
      </c>
      <c r="E126" s="60"/>
      <c r="F126" s="51" t="str">
        <f>IF($C$129=0,"",IF(C126="[for completion]","",C126/$C$129))</f>
        <v/>
      </c>
      <c r="G126" s="51" t="str">
        <f>IF($C$129=0,"",IF(C126="[for completion]","",C126/$C$129))</f>
        <v/>
      </c>
      <c r="H126" s="23"/>
      <c r="L126" s="23"/>
      <c r="M126" s="23"/>
    </row>
    <row r="127" spans="1:13" x14ac:dyDescent="0.25">
      <c r="A127" s="25" t="s">
        <v>206</v>
      </c>
      <c r="B127" s="21" t="s">
        <v>207</v>
      </c>
      <c r="C127" s="25">
        <v>0</v>
      </c>
      <c r="E127" s="60"/>
      <c r="F127" s="51" t="str">
        <f>IF($C$129=0,"",IF(C127="[for completion]","",C127/$C$129))</f>
        <v/>
      </c>
      <c r="G127" s="51" t="str">
        <f>IF($C$129=0,"",IF(C127="[for completion]","",C127/$C$129))</f>
        <v/>
      </c>
      <c r="H127" s="23"/>
      <c r="L127" s="23"/>
      <c r="M127" s="23"/>
    </row>
    <row r="128" spans="1:13" x14ac:dyDescent="0.25">
      <c r="A128" s="25" t="s">
        <v>208</v>
      </c>
      <c r="B128" s="21" t="s">
        <v>68</v>
      </c>
      <c r="C128" s="25">
        <v>0</v>
      </c>
      <c r="E128" s="60"/>
      <c r="F128" s="51" t="str">
        <f>IF($C$129=0,"",IF(C128="[for completion]","",C128/$C$129))</f>
        <v/>
      </c>
      <c r="G128" s="51" t="str">
        <f>IF($C$129=0,"",IF(C128="[for completion]","",C128/$C$129))</f>
        <v/>
      </c>
      <c r="H128" s="23"/>
      <c r="L128" s="23"/>
      <c r="M128" s="23"/>
    </row>
    <row r="129" spans="1:14" x14ac:dyDescent="0.25">
      <c r="A129" s="25" t="s">
        <v>209</v>
      </c>
      <c r="B129" s="57" t="s">
        <v>70</v>
      </c>
      <c r="C129" s="25">
        <f>SUM(C126:C128)</f>
        <v>0</v>
      </c>
      <c r="E129" s="60"/>
      <c r="F129" s="59">
        <f>SUM(F126:F128)</f>
        <v>0</v>
      </c>
      <c r="G129" s="59">
        <f>SUM(G126:G128)</f>
        <v>0</v>
      </c>
      <c r="H129" s="23"/>
      <c r="L129" s="23"/>
      <c r="M129" s="23"/>
    </row>
    <row r="130" spans="1:14" ht="15" customHeight="1" x14ac:dyDescent="0.25">
      <c r="A130" s="44"/>
      <c r="B130" s="45" t="s">
        <v>210</v>
      </c>
      <c r="C130" s="44"/>
      <c r="D130" s="44"/>
      <c r="E130" s="46"/>
      <c r="F130" s="47"/>
      <c r="G130" s="47"/>
      <c r="H130" s="23"/>
      <c r="L130" s="23"/>
      <c r="M130" s="23"/>
    </row>
    <row r="131" spans="1:14" ht="30" x14ac:dyDescent="0.25">
      <c r="A131" s="25" t="s">
        <v>211</v>
      </c>
      <c r="B131" s="42" t="s">
        <v>212</v>
      </c>
      <c r="C131" s="25" t="str">
        <f>+C21</f>
        <v>https://www.coveredbondlabel.com/issuer/99/</v>
      </c>
      <c r="H131" s="23"/>
      <c r="L131" s="23"/>
      <c r="M131" s="23"/>
    </row>
    <row r="132" spans="1:14" ht="15" customHeight="1" x14ac:dyDescent="0.25">
      <c r="A132" s="44"/>
      <c r="B132" s="45" t="s">
        <v>213</v>
      </c>
      <c r="C132" s="44"/>
      <c r="D132" s="44"/>
      <c r="E132" s="46"/>
      <c r="F132" s="47"/>
      <c r="G132" s="47"/>
      <c r="H132" s="23"/>
      <c r="L132" s="23"/>
      <c r="M132" s="23"/>
    </row>
    <row r="133" spans="1:14" x14ac:dyDescent="0.25">
      <c r="A133" s="25" t="s">
        <v>11</v>
      </c>
      <c r="B133" s="25" t="s">
        <v>724</v>
      </c>
      <c r="C133" s="49" t="s">
        <v>778</v>
      </c>
      <c r="E133" s="42"/>
      <c r="H133" s="23"/>
      <c r="L133" s="23"/>
      <c r="M133" s="23"/>
    </row>
    <row r="134" spans="1:14" x14ac:dyDescent="0.25">
      <c r="A134" s="25" t="s">
        <v>214</v>
      </c>
      <c r="B134" s="62" t="s">
        <v>215</v>
      </c>
      <c r="C134" s="49" t="s">
        <v>778</v>
      </c>
      <c r="E134" s="42"/>
      <c r="H134" s="23"/>
      <c r="L134" s="23"/>
      <c r="M134" s="23"/>
    </row>
    <row r="135" spans="1:14" x14ac:dyDescent="0.25">
      <c r="A135" s="25" t="s">
        <v>216</v>
      </c>
      <c r="B135" s="62" t="s">
        <v>217</v>
      </c>
      <c r="C135" s="49" t="s">
        <v>778</v>
      </c>
      <c r="E135" s="42"/>
      <c r="H135" s="23"/>
      <c r="L135" s="23"/>
      <c r="M135" s="23"/>
    </row>
    <row r="136" spans="1:14" ht="37.5" x14ac:dyDescent="0.25">
      <c r="A136" s="36"/>
      <c r="B136" s="36" t="s">
        <v>218</v>
      </c>
      <c r="C136" s="36" t="s">
        <v>1</v>
      </c>
      <c r="D136" s="36" t="s">
        <v>1</v>
      </c>
      <c r="E136" s="36"/>
      <c r="F136" s="37"/>
      <c r="G136" s="38"/>
      <c r="H136" s="23"/>
      <c r="I136" s="29"/>
      <c r="J136" s="29"/>
      <c r="K136" s="29"/>
      <c r="L136" s="29"/>
      <c r="M136" s="31"/>
    </row>
    <row r="137" spans="1:14" ht="18.75" x14ac:dyDescent="0.25">
      <c r="A137" s="64" t="s">
        <v>219</v>
      </c>
      <c r="B137" s="65"/>
      <c r="C137" s="65"/>
      <c r="D137" s="65"/>
      <c r="E137" s="65"/>
      <c r="F137" s="66"/>
      <c r="G137" s="65"/>
      <c r="H137" s="23"/>
      <c r="I137" s="29"/>
      <c r="J137" s="29"/>
      <c r="K137" s="29"/>
      <c r="L137" s="29"/>
      <c r="M137" s="31"/>
    </row>
    <row r="138" spans="1:14" ht="18.75" x14ac:dyDescent="0.25">
      <c r="A138" s="64" t="s">
        <v>220</v>
      </c>
      <c r="B138" s="65"/>
      <c r="C138" s="65"/>
      <c r="D138" s="65"/>
      <c r="E138" s="65"/>
      <c r="F138" s="66"/>
      <c r="G138" s="65"/>
      <c r="H138" s="23"/>
      <c r="I138" s="29"/>
      <c r="J138" s="29"/>
      <c r="K138" s="29"/>
      <c r="L138" s="29"/>
      <c r="M138" s="31"/>
    </row>
    <row r="139" spans="1:14" x14ac:dyDescent="0.25">
      <c r="A139" s="25" t="s">
        <v>221</v>
      </c>
      <c r="B139" s="40" t="s">
        <v>222</v>
      </c>
      <c r="C139" s="67">
        <f>ROW(B24)</f>
        <v>24</v>
      </c>
      <c r="D139" s="59"/>
      <c r="E139" s="59"/>
      <c r="F139" s="59"/>
      <c r="G139" s="59"/>
      <c r="H139" s="23"/>
      <c r="I139" s="40"/>
      <c r="J139" s="67"/>
      <c r="L139" s="59"/>
      <c r="M139" s="59"/>
      <c r="N139" s="59"/>
    </row>
    <row r="140" spans="1:14" x14ac:dyDescent="0.25">
      <c r="A140" s="25" t="s">
        <v>223</v>
      </c>
      <c r="B140" s="40" t="s">
        <v>224</v>
      </c>
      <c r="C140" s="67">
        <f>ROW(B25)</f>
        <v>25</v>
      </c>
      <c r="E140" s="59"/>
      <c r="F140" s="59"/>
      <c r="H140" s="23"/>
      <c r="I140" s="40"/>
      <c r="J140" s="67"/>
      <c r="L140" s="59"/>
      <c r="M140" s="59"/>
    </row>
    <row r="141" spans="1:14" x14ac:dyDescent="0.25">
      <c r="A141" s="25" t="s">
        <v>225</v>
      </c>
      <c r="B141" s="40" t="s">
        <v>226</v>
      </c>
      <c r="C141" s="67" t="str">
        <f>ROW('B1. HTT Mortgage Assets'!B20)&amp; " for Mortgage Assets"</f>
        <v>20 for Mortgage Assets</v>
      </c>
      <c r="D141" s="67" t="e">
        <f>ROW(#REF!)&amp; " for Public Sector Assets"</f>
        <v>#REF!</v>
      </c>
      <c r="E141" s="68"/>
      <c r="F141" s="59"/>
      <c r="G141" s="68"/>
      <c r="H141" s="23"/>
      <c r="I141" s="40"/>
      <c r="J141" s="67"/>
      <c r="K141" s="67"/>
      <c r="L141" s="68"/>
      <c r="M141" s="59"/>
      <c r="N141" s="68"/>
    </row>
    <row r="142" spans="1:14" x14ac:dyDescent="0.25">
      <c r="A142" s="25" t="s">
        <v>227</v>
      </c>
      <c r="B142" s="40" t="s">
        <v>228</v>
      </c>
      <c r="C142" s="67">
        <f>ROW(B29)</f>
        <v>29</v>
      </c>
      <c r="H142" s="23"/>
      <c r="I142" s="40"/>
      <c r="J142" s="67"/>
    </row>
    <row r="143" spans="1:14" x14ac:dyDescent="0.25">
      <c r="A143" s="25" t="s">
        <v>229</v>
      </c>
      <c r="B143" s="40" t="s">
        <v>230</v>
      </c>
      <c r="C143" s="69" t="str">
        <f>ROW('B1. HTT Mortgage Assets'!B102)&amp;" for Residential Mortgage Assets"</f>
        <v>102 for Residential Mortgage Assets</v>
      </c>
      <c r="D143" s="67" t="str">
        <f>ROW('B1. HTT Mortgage Assets'!B150 )&amp; " for Commercial Mortgage Assets"</f>
        <v>150 for Commercial Mortgage Assets</v>
      </c>
      <c r="E143" s="68"/>
      <c r="F143" s="67" t="e">
        <f>ROW(#REF!)&amp; " for Public Sector Assets"</f>
        <v>#REF!</v>
      </c>
      <c r="G143" s="68"/>
      <c r="H143" s="23"/>
      <c r="I143" s="40"/>
      <c r="J143" s="63"/>
      <c r="K143" s="67"/>
      <c r="L143" s="68"/>
      <c r="N143" s="68"/>
    </row>
    <row r="144" spans="1:14" x14ac:dyDescent="0.25">
      <c r="A144" s="25" t="s">
        <v>231</v>
      </c>
      <c r="B144" s="40" t="s">
        <v>232</v>
      </c>
      <c r="C144" s="67" t="str">
        <f>ROW('B1. HTT Mortgage Assets'!B86)&amp;" for Mortgage Assets"</f>
        <v>86 for Mortgage Assets</v>
      </c>
      <c r="D144" s="67">
        <f>ROW(B130)</f>
        <v>130</v>
      </c>
      <c r="F144" s="67" t="e">
        <f>ROW(#REF!)&amp;" for Public Sector Assets"</f>
        <v>#REF!</v>
      </c>
      <c r="H144" s="23"/>
      <c r="I144" s="40"/>
      <c r="M144" s="68"/>
    </row>
    <row r="145" spans="1:13" x14ac:dyDescent="0.25">
      <c r="A145" s="25" t="s">
        <v>233</v>
      </c>
      <c r="B145" s="40" t="s">
        <v>234</v>
      </c>
      <c r="C145" s="67">
        <f>ROW(B62)</f>
        <v>62</v>
      </c>
      <c r="F145" s="68"/>
      <c r="H145" s="23"/>
      <c r="I145" s="40"/>
      <c r="J145" s="67"/>
      <c r="M145" s="68"/>
    </row>
    <row r="146" spans="1:13" x14ac:dyDescent="0.25">
      <c r="A146" s="25" t="s">
        <v>235</v>
      </c>
      <c r="B146" s="40" t="s">
        <v>236</v>
      </c>
      <c r="C146" s="67">
        <f>ROW(B96)</f>
        <v>96</v>
      </c>
      <c r="E146" s="68"/>
      <c r="F146" s="68"/>
      <c r="H146" s="23"/>
      <c r="I146" s="40"/>
      <c r="J146" s="67"/>
      <c r="L146" s="68"/>
      <c r="M146" s="68"/>
    </row>
    <row r="147" spans="1:13" x14ac:dyDescent="0.25">
      <c r="A147" s="25" t="s">
        <v>237</v>
      </c>
      <c r="B147" s="40" t="s">
        <v>238</v>
      </c>
      <c r="C147" s="67">
        <f>ROW(B79)</f>
        <v>79</v>
      </c>
      <c r="E147" s="68"/>
      <c r="F147" s="68"/>
      <c r="H147" s="23"/>
      <c r="I147" s="40"/>
      <c r="J147" s="67"/>
      <c r="L147" s="68"/>
      <c r="M147" s="68"/>
    </row>
    <row r="148" spans="1:13" ht="30" x14ac:dyDescent="0.25">
      <c r="A148" s="25" t="s">
        <v>239</v>
      </c>
      <c r="B148" s="25" t="s">
        <v>240</v>
      </c>
      <c r="C148" s="67" t="str">
        <f>ROW('C. HTT Harmonised Glossary'!B17)&amp;" for Harmonised Glossary"</f>
        <v>17 for Harmonised Glossary</v>
      </c>
      <c r="E148" s="68"/>
      <c r="H148" s="23"/>
      <c r="J148" s="67"/>
      <c r="L148" s="68"/>
    </row>
    <row r="149" spans="1:13" x14ac:dyDescent="0.25">
      <c r="A149" s="25" t="s">
        <v>241</v>
      </c>
      <c r="B149" s="40" t="s">
        <v>242</v>
      </c>
      <c r="C149" s="67">
        <f>ROW(B36)</f>
        <v>36</v>
      </c>
      <c r="E149" s="68"/>
      <c r="H149" s="23"/>
      <c r="I149" s="40"/>
      <c r="J149" s="67"/>
      <c r="L149" s="68"/>
    </row>
    <row r="150" spans="1:13" x14ac:dyDescent="0.25">
      <c r="A150" s="25" t="s">
        <v>243</v>
      </c>
      <c r="B150" s="40" t="s">
        <v>244</v>
      </c>
      <c r="C150" s="67">
        <f>ROW(B49)</f>
        <v>49</v>
      </c>
      <c r="E150" s="68"/>
      <c r="H150" s="23"/>
      <c r="I150" s="40"/>
      <c r="J150" s="67"/>
      <c r="L150" s="68"/>
    </row>
    <row r="151" spans="1:13" x14ac:dyDescent="0.25">
      <c r="A151" s="25" t="s">
        <v>245</v>
      </c>
      <c r="B151" s="40" t="s">
        <v>246</v>
      </c>
      <c r="C151" s="67" t="str">
        <f>ROW('B1. HTT Mortgage Assets'!B100)&amp; " for Mortgage Assets"</f>
        <v>100 for Mortgage Assets</v>
      </c>
      <c r="D151" s="67" t="e">
        <f>ROW(#REF!)&amp; " for Public Sector Assets"</f>
        <v>#REF!</v>
      </c>
      <c r="E151" s="68"/>
      <c r="H151" s="23"/>
      <c r="I151" s="40"/>
      <c r="J151" s="67"/>
      <c r="K151" s="67"/>
      <c r="L151" s="68"/>
    </row>
    <row r="152" spans="1:13" ht="37.5" x14ac:dyDescent="0.25">
      <c r="A152" s="37"/>
      <c r="B152" s="36" t="s">
        <v>30</v>
      </c>
      <c r="C152" s="37"/>
      <c r="D152" s="37"/>
      <c r="E152" s="37"/>
      <c r="F152" s="37"/>
      <c r="G152" s="38"/>
      <c r="H152" s="23"/>
      <c r="I152" s="29"/>
      <c r="J152" s="31"/>
      <c r="K152" s="31"/>
      <c r="L152" s="31"/>
      <c r="M152" s="31"/>
    </row>
    <row r="153" spans="1:13" x14ac:dyDescent="0.25">
      <c r="A153" s="25" t="s">
        <v>5</v>
      </c>
      <c r="B153" s="48" t="s">
        <v>247</v>
      </c>
      <c r="C153" s="25">
        <v>99</v>
      </c>
      <c r="H153" s="23"/>
      <c r="I153" s="48"/>
      <c r="J153" s="67"/>
    </row>
    <row r="154" spans="1:13" ht="18.75" x14ac:dyDescent="0.25">
      <c r="A154" s="37"/>
      <c r="B154" s="36" t="s">
        <v>31</v>
      </c>
      <c r="C154" s="37"/>
      <c r="D154" s="37"/>
      <c r="E154" s="37"/>
      <c r="F154" s="37"/>
      <c r="G154" s="38"/>
      <c r="H154" s="23"/>
      <c r="I154" s="29"/>
      <c r="J154" s="31"/>
      <c r="K154" s="31"/>
      <c r="L154" s="31"/>
      <c r="M154" s="31"/>
    </row>
    <row r="155" spans="1:13" ht="15" customHeight="1" outlineLevel="1" x14ac:dyDescent="0.25">
      <c r="A155" s="44"/>
      <c r="B155" s="45" t="s">
        <v>248</v>
      </c>
      <c r="C155" s="44"/>
      <c r="D155" s="44"/>
      <c r="E155" s="46"/>
      <c r="F155" s="47"/>
      <c r="G155" s="47"/>
      <c r="H155" s="23"/>
      <c r="L155" s="23"/>
      <c r="M155" s="23"/>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140" location="'A. HTT General'!A39" display="'A. HTT General'!A39"/>
    <hyperlink ref="C141" location="'B1. HTT Mortgage Assets'!B43" display="'B1. HTT Mortgage Assets'!B43"/>
    <hyperlink ref="D141" location="'B2. HTT Public Sector Assets'!B48" display="'B2. HTT Public Sector Assets'!B48"/>
    <hyperlink ref="C142" location="'A. HTT General'!A52" display="'A. HTT General'!A52"/>
    <hyperlink ref="C146" location="'A. HTT General'!B163" display="'A. HTT General'!B163"/>
    <hyperlink ref="C147" location="'A. HTT General'!B137" display="'A. HTT General'!B137"/>
    <hyperlink ref="C148" location="'C. HTT Harmonised Glossary'!B17" display="'C. HTT Harmonised Glossary'!B17"/>
    <hyperlink ref="C149" location="'A. HTT General'!B65" display="'A. HTT General'!B65"/>
    <hyperlink ref="C150" location="'A. HTT General'!B88" display="'A. HTT General'!B88"/>
    <hyperlink ref="C151" location="'B1. HTT Mortgage Assets'!B160" display="'B1. HTT Mortgage Assets'!B160"/>
    <hyperlink ref="D151" location="'B2. HTT Public Sector Assets'!B166" display="'B2. HTT Public Sector Assets'!B166"/>
    <hyperlink ref="B19" r:id="rId1" display="UCITS Compliance"/>
    <hyperlink ref="B20" r:id="rId2" display="CRR Compliance"/>
    <hyperlink ref="B21" r:id="rId3"/>
    <hyperlink ref="B10" location="'A. HTT General'!B311" display="5. References to Capital Requirements Regulation (CRR) 129(1)"/>
    <hyperlink ref="F143" location="'A. HTT General'!B18" display="'A. HTT General'!B18"/>
    <hyperlink ref="D143" location="'B1. HTT Mortgage Assets'!B267" display="'B1. HTT Mortgage Assets'!B267"/>
    <hyperlink ref="C143" location="'B1. HTT Mortgage Assets'!B166" display="'B1. HTT Mortgage Assets'!B166"/>
    <hyperlink ref="F144" location="'B2. HTT Public Sector Assets'!B129" display="'B2. HTT Public Sector Assets'!B129"/>
    <hyperlink ref="C144" location="'B1. HTT Mortgage Assets'!B130" display="'B1. HTT Mortgage Assets'!B130"/>
    <hyperlink ref="C139" location="'A. HTT General'!A38" display="'A. HTT General'!A38"/>
    <hyperlink ref="D144" location="'A. HTT General'!B228" display="'A. HTT General'!B228"/>
    <hyperlink ref="C145" location="'A. HTT General'!B111" display="'A. HTT General'!B111"/>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98"/>
  <sheetViews>
    <sheetView topLeftCell="A161" zoomScale="80" zoomScaleNormal="80" workbookViewId="0">
      <selection activeCell="D196" sqref="D196"/>
    </sheetView>
  </sheetViews>
  <sheetFormatPr defaultColWidth="8.85546875" defaultRowHeight="15"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4"/>
  </cols>
  <sheetData>
    <row r="1" spans="1:7" ht="31.5" x14ac:dyDescent="0.25">
      <c r="A1" s="22" t="s">
        <v>249</v>
      </c>
      <c r="B1" s="22"/>
      <c r="C1" s="23"/>
      <c r="D1" s="23"/>
      <c r="E1" s="23"/>
      <c r="F1" s="56"/>
    </row>
    <row r="2" spans="1:7" ht="15.75" thickBot="1" x14ac:dyDescent="0.3">
      <c r="A2" s="23"/>
      <c r="B2" s="23"/>
      <c r="C2" s="23"/>
      <c r="D2" s="23"/>
      <c r="E2" s="23"/>
      <c r="F2" s="23"/>
    </row>
    <row r="3" spans="1:7" ht="19.5" thickBot="1" x14ac:dyDescent="0.3">
      <c r="A3" s="26"/>
      <c r="B3" s="27" t="s">
        <v>22</v>
      </c>
      <c r="C3" s="28" t="s">
        <v>23</v>
      </c>
      <c r="D3" s="26"/>
      <c r="E3" s="26"/>
      <c r="F3" s="23"/>
      <c r="G3" s="26"/>
    </row>
    <row r="4" spans="1:7" ht="15.75" thickBot="1" x14ac:dyDescent="0.3"/>
    <row r="5" spans="1:7" ht="18.75" x14ac:dyDescent="0.25">
      <c r="A5" s="29"/>
      <c r="B5" s="30" t="s">
        <v>250</v>
      </c>
      <c r="C5" s="29"/>
      <c r="E5" s="31"/>
      <c r="F5" s="31"/>
    </row>
    <row r="6" spans="1:7" x14ac:dyDescent="0.25">
      <c r="B6" s="32" t="s">
        <v>251</v>
      </c>
    </row>
    <row r="7" spans="1:7" x14ac:dyDescent="0.25">
      <c r="B7" s="70" t="s">
        <v>252</v>
      </c>
    </row>
    <row r="8" spans="1:7" ht="15.75" thickBot="1" x14ac:dyDescent="0.3">
      <c r="B8" s="71" t="s">
        <v>253</v>
      </c>
    </row>
    <row r="9" spans="1:7" x14ac:dyDescent="0.25">
      <c r="B9" s="35"/>
    </row>
    <row r="10" spans="1:7" ht="37.5" x14ac:dyDescent="0.25">
      <c r="A10" s="36" t="s">
        <v>32</v>
      </c>
      <c r="B10" s="36" t="s">
        <v>251</v>
      </c>
      <c r="C10" s="37"/>
      <c r="D10" s="37"/>
      <c r="E10" s="37"/>
      <c r="F10" s="37"/>
      <c r="G10" s="38"/>
    </row>
    <row r="11" spans="1:7" ht="15" customHeight="1" x14ac:dyDescent="0.25">
      <c r="A11" s="44"/>
      <c r="B11" s="45" t="s">
        <v>254</v>
      </c>
      <c r="C11" s="44" t="s">
        <v>48</v>
      </c>
      <c r="D11" s="44"/>
      <c r="E11" s="44"/>
      <c r="F11" s="47" t="s">
        <v>255</v>
      </c>
      <c r="G11" s="47"/>
    </row>
    <row r="12" spans="1:7" x14ac:dyDescent="0.25">
      <c r="A12" s="25" t="s">
        <v>256</v>
      </c>
      <c r="B12" s="25" t="s">
        <v>257</v>
      </c>
      <c r="C12" s="100">
        <v>20076.955000000002</v>
      </c>
      <c r="F12" s="51">
        <f>IF($C$15=0,"",IF(C12="[for completion]","",C12/$C$15))</f>
        <v>0.79509843310566497</v>
      </c>
    </row>
    <row r="13" spans="1:7" x14ac:dyDescent="0.25">
      <c r="A13" s="25" t="s">
        <v>258</v>
      </c>
      <c r="B13" s="25" t="s">
        <v>259</v>
      </c>
      <c r="C13" s="100">
        <v>5173.95</v>
      </c>
      <c r="F13" s="51">
        <f>IF($C$15=0,"",IF(C13="[for completion]","",C13/$C$15))</f>
        <v>0.20490156689433506</v>
      </c>
    </row>
    <row r="14" spans="1:7" x14ac:dyDescent="0.25">
      <c r="A14" s="25" t="s">
        <v>260</v>
      </c>
      <c r="B14" s="25" t="s">
        <v>68</v>
      </c>
      <c r="C14" s="100">
        <v>0</v>
      </c>
      <c r="F14" s="51">
        <f>IF($C$15=0,"",IF(C14="[for completion]","",C14/$C$15))</f>
        <v>0</v>
      </c>
    </row>
    <row r="15" spans="1:7" x14ac:dyDescent="0.25">
      <c r="A15" s="25" t="s">
        <v>261</v>
      </c>
      <c r="B15" s="72" t="s">
        <v>70</v>
      </c>
      <c r="C15" s="100">
        <f>SUM(C12:C14)</f>
        <v>25250.905000000002</v>
      </c>
      <c r="F15" s="59">
        <f>SUM(F12:F14)</f>
        <v>1</v>
      </c>
    </row>
    <row r="16" spans="1:7" ht="15" customHeight="1" x14ac:dyDescent="0.25">
      <c r="A16" s="44"/>
      <c r="B16" s="45" t="s">
        <v>262</v>
      </c>
      <c r="C16" s="44" t="s">
        <v>263</v>
      </c>
      <c r="D16" s="44" t="s">
        <v>264</v>
      </c>
      <c r="E16" s="46"/>
      <c r="F16" s="44" t="s">
        <v>265</v>
      </c>
      <c r="G16" s="47"/>
    </row>
    <row r="17" spans="1:7" x14ac:dyDescent="0.25">
      <c r="A17" s="25" t="s">
        <v>266</v>
      </c>
      <c r="B17" s="25" t="s">
        <v>267</v>
      </c>
      <c r="C17" s="100">
        <v>181405</v>
      </c>
      <c r="D17" s="100">
        <v>15108</v>
      </c>
      <c r="E17" s="100"/>
      <c r="F17" s="100">
        <f>+C17+D17</f>
        <v>196513</v>
      </c>
    </row>
    <row r="18" spans="1:7" ht="15" customHeight="1" x14ac:dyDescent="0.25">
      <c r="A18" s="44"/>
      <c r="B18" s="45" t="s">
        <v>268</v>
      </c>
      <c r="C18" s="44" t="s">
        <v>269</v>
      </c>
      <c r="D18" s="44" t="s">
        <v>270</v>
      </c>
      <c r="E18" s="46"/>
      <c r="F18" s="47" t="s">
        <v>255</v>
      </c>
      <c r="G18" s="47"/>
    </row>
    <row r="19" spans="1:7" x14ac:dyDescent="0.25">
      <c r="A19" s="25" t="s">
        <v>271</v>
      </c>
      <c r="B19" s="25" t="s">
        <v>272</v>
      </c>
      <c r="C19" s="78">
        <v>4.1999999999999997E-3</v>
      </c>
      <c r="D19" s="78">
        <v>7.9699999999999993E-2</v>
      </c>
      <c r="E19" s="78"/>
      <c r="F19" s="78">
        <v>1.6299999999999999E-2</v>
      </c>
    </row>
    <row r="20" spans="1:7" ht="15" customHeight="1" x14ac:dyDescent="0.25">
      <c r="A20" s="44"/>
      <c r="B20" s="45" t="s">
        <v>273</v>
      </c>
      <c r="C20" s="44" t="s">
        <v>269</v>
      </c>
      <c r="D20" s="44" t="s">
        <v>270</v>
      </c>
      <c r="E20" s="46"/>
      <c r="F20" s="47" t="s">
        <v>255</v>
      </c>
      <c r="G20" s="47"/>
    </row>
    <row r="21" spans="1:7" x14ac:dyDescent="0.25">
      <c r="A21" s="25" t="s">
        <v>274</v>
      </c>
      <c r="B21" s="73" t="s">
        <v>275</v>
      </c>
      <c r="C21" s="73">
        <f>SUM(C22:C49)</f>
        <v>1</v>
      </c>
      <c r="D21" s="73">
        <f>SUM(D22:D49)</f>
        <v>1</v>
      </c>
      <c r="F21" s="73">
        <f>SUM(F22:F49)</f>
        <v>1</v>
      </c>
      <c r="G21" s="25"/>
    </row>
    <row r="22" spans="1:7" x14ac:dyDescent="0.25">
      <c r="A22" s="25" t="s">
        <v>276</v>
      </c>
      <c r="B22" s="25" t="s">
        <v>277</v>
      </c>
      <c r="C22" s="25">
        <v>0</v>
      </c>
      <c r="D22" s="25">
        <v>0</v>
      </c>
      <c r="F22" s="25">
        <v>0</v>
      </c>
      <c r="G22" s="25"/>
    </row>
    <row r="23" spans="1:7" x14ac:dyDescent="0.25">
      <c r="A23" s="25" t="s">
        <v>278</v>
      </c>
      <c r="B23" s="25" t="s">
        <v>279</v>
      </c>
      <c r="C23" s="25">
        <v>0</v>
      </c>
      <c r="D23" s="25">
        <v>0</v>
      </c>
      <c r="F23" s="25">
        <v>0</v>
      </c>
      <c r="G23" s="25"/>
    </row>
    <row r="24" spans="1:7" x14ac:dyDescent="0.25">
      <c r="A24" s="25" t="s">
        <v>280</v>
      </c>
      <c r="B24" s="25" t="s">
        <v>281</v>
      </c>
      <c r="C24" s="25">
        <v>0</v>
      </c>
      <c r="D24" s="25">
        <v>0</v>
      </c>
      <c r="F24" s="25">
        <v>0</v>
      </c>
      <c r="G24" s="25"/>
    </row>
    <row r="25" spans="1:7" x14ac:dyDescent="0.25">
      <c r="A25" s="25" t="s">
        <v>282</v>
      </c>
      <c r="B25" s="25" t="s">
        <v>283</v>
      </c>
      <c r="C25" s="25">
        <v>0</v>
      </c>
      <c r="D25" s="25">
        <v>0</v>
      </c>
      <c r="F25" s="25">
        <v>0</v>
      </c>
      <c r="G25" s="25"/>
    </row>
    <row r="26" spans="1:7" x14ac:dyDescent="0.25">
      <c r="A26" s="25" t="s">
        <v>284</v>
      </c>
      <c r="B26" s="25" t="s">
        <v>285</v>
      </c>
      <c r="C26" s="25">
        <v>0</v>
      </c>
      <c r="D26" s="25">
        <v>0</v>
      </c>
      <c r="F26" s="25">
        <v>0</v>
      </c>
      <c r="G26" s="25"/>
    </row>
    <row r="27" spans="1:7" x14ac:dyDescent="0.25">
      <c r="A27" s="25" t="s">
        <v>286</v>
      </c>
      <c r="B27" s="25" t="s">
        <v>287</v>
      </c>
      <c r="C27" s="25">
        <v>0</v>
      </c>
      <c r="D27" s="25">
        <v>0</v>
      </c>
      <c r="F27" s="25">
        <v>0</v>
      </c>
      <c r="G27" s="25"/>
    </row>
    <row r="28" spans="1:7" x14ac:dyDescent="0.25">
      <c r="A28" s="25" t="s">
        <v>288</v>
      </c>
      <c r="B28" s="25" t="s">
        <v>289</v>
      </c>
      <c r="C28" s="25">
        <v>0</v>
      </c>
      <c r="D28" s="25">
        <v>0</v>
      </c>
      <c r="F28" s="25">
        <v>0</v>
      </c>
      <c r="G28" s="25"/>
    </row>
    <row r="29" spans="1:7" x14ac:dyDescent="0.25">
      <c r="A29" s="25" t="s">
        <v>290</v>
      </c>
      <c r="B29" s="25" t="s">
        <v>291</v>
      </c>
      <c r="C29" s="25">
        <v>0</v>
      </c>
      <c r="D29" s="25">
        <v>0</v>
      </c>
      <c r="F29" s="25">
        <v>0</v>
      </c>
      <c r="G29" s="25"/>
    </row>
    <row r="30" spans="1:7" x14ac:dyDescent="0.25">
      <c r="A30" s="25" t="s">
        <v>292</v>
      </c>
      <c r="B30" s="25" t="s">
        <v>293</v>
      </c>
      <c r="C30" s="25">
        <v>0</v>
      </c>
      <c r="D30" s="25">
        <v>0</v>
      </c>
      <c r="F30" s="25">
        <v>0</v>
      </c>
      <c r="G30" s="25"/>
    </row>
    <row r="31" spans="1:7" x14ac:dyDescent="0.25">
      <c r="A31" s="25" t="s">
        <v>294</v>
      </c>
      <c r="B31" s="25" t="s">
        <v>295</v>
      </c>
      <c r="C31" s="25">
        <v>0</v>
      </c>
      <c r="D31" s="25">
        <v>0</v>
      </c>
      <c r="F31" s="25">
        <v>0</v>
      </c>
      <c r="G31" s="25"/>
    </row>
    <row r="32" spans="1:7" x14ac:dyDescent="0.25">
      <c r="A32" s="25" t="s">
        <v>296</v>
      </c>
      <c r="B32" s="25" t="s">
        <v>297</v>
      </c>
      <c r="C32" s="25">
        <v>0</v>
      </c>
      <c r="D32" s="25">
        <v>0</v>
      </c>
      <c r="F32" s="25">
        <v>0</v>
      </c>
      <c r="G32" s="25"/>
    </row>
    <row r="33" spans="1:7" x14ac:dyDescent="0.25">
      <c r="A33" s="25" t="s">
        <v>298</v>
      </c>
      <c r="B33" s="25" t="s">
        <v>299</v>
      </c>
      <c r="C33" s="25">
        <v>0</v>
      </c>
      <c r="D33" s="25">
        <v>0</v>
      </c>
      <c r="F33" s="25">
        <v>0</v>
      </c>
      <c r="G33" s="25"/>
    </row>
    <row r="34" spans="1:7" x14ac:dyDescent="0.25">
      <c r="A34" s="25" t="s">
        <v>300</v>
      </c>
      <c r="B34" s="25" t="s">
        <v>301</v>
      </c>
      <c r="C34" s="25">
        <v>0</v>
      </c>
      <c r="D34" s="25">
        <v>0</v>
      </c>
      <c r="F34" s="25">
        <v>0</v>
      </c>
      <c r="G34" s="25"/>
    </row>
    <row r="35" spans="1:7" x14ac:dyDescent="0.25">
      <c r="A35" s="25" t="s">
        <v>302</v>
      </c>
      <c r="B35" s="25" t="s">
        <v>303</v>
      </c>
      <c r="C35" s="25">
        <v>0</v>
      </c>
      <c r="D35" s="25">
        <v>0</v>
      </c>
      <c r="F35" s="25">
        <v>0</v>
      </c>
      <c r="G35" s="25"/>
    </row>
    <row r="36" spans="1:7" x14ac:dyDescent="0.25">
      <c r="A36" s="25" t="s">
        <v>304</v>
      </c>
      <c r="B36" s="25" t="s">
        <v>305</v>
      </c>
      <c r="C36" s="25">
        <v>0</v>
      </c>
      <c r="D36" s="25">
        <v>0</v>
      </c>
      <c r="F36" s="25">
        <v>0</v>
      </c>
      <c r="G36" s="25"/>
    </row>
    <row r="37" spans="1:7" x14ac:dyDescent="0.25">
      <c r="A37" s="25" t="s">
        <v>306</v>
      </c>
      <c r="B37" s="25" t="s">
        <v>3</v>
      </c>
      <c r="C37" s="25">
        <v>0</v>
      </c>
      <c r="D37" s="25">
        <v>0</v>
      </c>
      <c r="F37" s="25">
        <v>0</v>
      </c>
      <c r="G37" s="25"/>
    </row>
    <row r="38" spans="1:7" x14ac:dyDescent="0.25">
      <c r="A38" s="25" t="s">
        <v>307</v>
      </c>
      <c r="B38" s="25" t="s">
        <v>308</v>
      </c>
      <c r="C38" s="25">
        <v>0</v>
      </c>
      <c r="D38" s="25">
        <v>0</v>
      </c>
      <c r="F38" s="25">
        <v>0</v>
      </c>
      <c r="G38" s="25"/>
    </row>
    <row r="39" spans="1:7" x14ac:dyDescent="0.25">
      <c r="A39" s="25" t="s">
        <v>309</v>
      </c>
      <c r="B39" s="25" t="s">
        <v>310</v>
      </c>
      <c r="C39" s="25">
        <v>0</v>
      </c>
      <c r="D39" s="25">
        <v>0</v>
      </c>
      <c r="F39" s="25">
        <v>0</v>
      </c>
      <c r="G39" s="25"/>
    </row>
    <row r="40" spans="1:7" x14ac:dyDescent="0.25">
      <c r="A40" s="25" t="s">
        <v>311</v>
      </c>
      <c r="B40" s="25" t="s">
        <v>312</v>
      </c>
      <c r="C40" s="25">
        <v>0</v>
      </c>
      <c r="D40" s="25">
        <v>0</v>
      </c>
      <c r="F40" s="25">
        <v>0</v>
      </c>
      <c r="G40" s="25"/>
    </row>
    <row r="41" spans="1:7" x14ac:dyDescent="0.25">
      <c r="A41" s="25" t="s">
        <v>313</v>
      </c>
      <c r="B41" s="25" t="s">
        <v>314</v>
      </c>
      <c r="C41" s="25">
        <v>0</v>
      </c>
      <c r="D41" s="25">
        <v>0</v>
      </c>
      <c r="F41" s="25">
        <v>0</v>
      </c>
      <c r="G41" s="25"/>
    </row>
    <row r="42" spans="1:7" x14ac:dyDescent="0.25">
      <c r="A42" s="25" t="s">
        <v>315</v>
      </c>
      <c r="B42" s="25" t="s">
        <v>316</v>
      </c>
      <c r="C42" s="25">
        <v>0</v>
      </c>
      <c r="D42" s="25">
        <v>0</v>
      </c>
      <c r="F42" s="25">
        <v>0</v>
      </c>
      <c r="G42" s="25"/>
    </row>
    <row r="43" spans="1:7" x14ac:dyDescent="0.25">
      <c r="A43" s="25" t="s">
        <v>317</v>
      </c>
      <c r="B43" s="25" t="s">
        <v>318</v>
      </c>
      <c r="C43" s="25">
        <v>0</v>
      </c>
      <c r="D43" s="25">
        <v>0</v>
      </c>
      <c r="F43" s="25">
        <v>0</v>
      </c>
      <c r="G43" s="25"/>
    </row>
    <row r="44" spans="1:7" x14ac:dyDescent="0.25">
      <c r="A44" s="25" t="s">
        <v>319</v>
      </c>
      <c r="B44" s="25" t="s">
        <v>320</v>
      </c>
      <c r="C44" s="25">
        <v>0</v>
      </c>
      <c r="D44" s="25">
        <v>0</v>
      </c>
      <c r="F44" s="25">
        <v>0</v>
      </c>
      <c r="G44" s="25"/>
    </row>
    <row r="45" spans="1:7" x14ac:dyDescent="0.25">
      <c r="A45" s="25" t="s">
        <v>321</v>
      </c>
      <c r="B45" s="25" t="s">
        <v>322</v>
      </c>
      <c r="C45" s="25">
        <v>0</v>
      </c>
      <c r="D45" s="25">
        <v>0</v>
      </c>
      <c r="F45" s="25">
        <v>0</v>
      </c>
      <c r="G45" s="25"/>
    </row>
    <row r="46" spans="1:7" x14ac:dyDescent="0.25">
      <c r="A46" s="25" t="s">
        <v>323</v>
      </c>
      <c r="B46" s="25" t="s">
        <v>324</v>
      </c>
      <c r="C46" s="25">
        <v>0</v>
      </c>
      <c r="D46" s="25">
        <v>0</v>
      </c>
      <c r="F46" s="25">
        <v>0</v>
      </c>
      <c r="G46" s="25"/>
    </row>
    <row r="47" spans="1:7" x14ac:dyDescent="0.25">
      <c r="A47" s="25" t="s">
        <v>325</v>
      </c>
      <c r="B47" s="25" t="s">
        <v>326</v>
      </c>
      <c r="C47" s="105">
        <v>1</v>
      </c>
      <c r="D47" s="105">
        <v>1</v>
      </c>
      <c r="F47" s="105">
        <v>1</v>
      </c>
      <c r="G47" s="25"/>
    </row>
    <row r="48" spans="1:7" x14ac:dyDescent="0.25">
      <c r="A48" s="25" t="s">
        <v>327</v>
      </c>
      <c r="B48" s="25" t="s">
        <v>6</v>
      </c>
      <c r="C48" s="25">
        <v>0</v>
      </c>
      <c r="D48" s="25">
        <v>0</v>
      </c>
      <c r="F48" s="25">
        <v>0</v>
      </c>
      <c r="G48" s="25"/>
    </row>
    <row r="49" spans="1:7" x14ac:dyDescent="0.25">
      <c r="A49" s="25" t="s">
        <v>328</v>
      </c>
      <c r="B49" s="25" t="s">
        <v>329</v>
      </c>
      <c r="C49" s="25">
        <v>0</v>
      </c>
      <c r="D49" s="25">
        <v>0</v>
      </c>
      <c r="F49" s="25">
        <v>0</v>
      </c>
      <c r="G49" s="25"/>
    </row>
    <row r="50" spans="1:7" x14ac:dyDescent="0.25">
      <c r="A50" s="25" t="s">
        <v>330</v>
      </c>
      <c r="B50" s="73" t="s">
        <v>181</v>
      </c>
      <c r="C50" s="73">
        <f>SUM(C51:C53)</f>
        <v>0</v>
      </c>
      <c r="D50" s="73">
        <f>SUM(D51:D53)</f>
        <v>0</v>
      </c>
      <c r="F50" s="73">
        <f>SUM(F51:F53)</f>
        <v>0</v>
      </c>
      <c r="G50" s="25"/>
    </row>
    <row r="51" spans="1:7" x14ac:dyDescent="0.25">
      <c r="A51" s="25" t="s">
        <v>331</v>
      </c>
      <c r="B51" s="25" t="s">
        <v>332</v>
      </c>
      <c r="C51" s="25">
        <v>0</v>
      </c>
      <c r="D51" s="25">
        <v>0</v>
      </c>
      <c r="F51" s="25">
        <v>0</v>
      </c>
      <c r="G51" s="25"/>
    </row>
    <row r="52" spans="1:7" x14ac:dyDescent="0.25">
      <c r="A52" s="25" t="s">
        <v>333</v>
      </c>
      <c r="B52" s="25" t="s">
        <v>334</v>
      </c>
      <c r="C52" s="25">
        <v>0</v>
      </c>
      <c r="D52" s="25">
        <v>0</v>
      </c>
      <c r="F52" s="25">
        <v>0</v>
      </c>
      <c r="G52" s="25"/>
    </row>
    <row r="53" spans="1:7" x14ac:dyDescent="0.25">
      <c r="A53" s="25" t="s">
        <v>335</v>
      </c>
      <c r="B53" s="25" t="s">
        <v>2</v>
      </c>
      <c r="C53" s="25">
        <v>0</v>
      </c>
      <c r="D53" s="25">
        <v>0</v>
      </c>
      <c r="F53" s="25">
        <v>0</v>
      </c>
      <c r="G53" s="25"/>
    </row>
    <row r="54" spans="1:7" x14ac:dyDescent="0.25">
      <c r="A54" s="25" t="s">
        <v>336</v>
      </c>
      <c r="B54" s="73" t="s">
        <v>68</v>
      </c>
      <c r="C54" s="73">
        <f>SUM(C55:C64)</f>
        <v>0</v>
      </c>
      <c r="D54" s="73">
        <f>SUM(D55:D64)</f>
        <v>0</v>
      </c>
      <c r="F54" s="73">
        <f>SUM(F55:F64)</f>
        <v>0</v>
      </c>
      <c r="G54" s="25"/>
    </row>
    <row r="55" spans="1:7" x14ac:dyDescent="0.25">
      <c r="A55" s="25" t="s">
        <v>337</v>
      </c>
      <c r="B55" s="42" t="s">
        <v>183</v>
      </c>
      <c r="C55" s="25">
        <v>0</v>
      </c>
      <c r="D55" s="25">
        <v>0</v>
      </c>
      <c r="F55" s="25">
        <v>0</v>
      </c>
      <c r="G55" s="25"/>
    </row>
    <row r="56" spans="1:7" x14ac:dyDescent="0.25">
      <c r="A56" s="25" t="s">
        <v>338</v>
      </c>
      <c r="B56" s="42" t="s">
        <v>185</v>
      </c>
      <c r="C56" s="25">
        <v>0</v>
      </c>
      <c r="D56" s="25">
        <v>0</v>
      </c>
      <c r="F56" s="25">
        <v>0</v>
      </c>
      <c r="G56" s="25"/>
    </row>
    <row r="57" spans="1:7" x14ac:dyDescent="0.25">
      <c r="A57" s="25" t="s">
        <v>339</v>
      </c>
      <c r="B57" s="42" t="s">
        <v>187</v>
      </c>
      <c r="C57" s="25">
        <v>0</v>
      </c>
      <c r="D57" s="25">
        <v>0</v>
      </c>
      <c r="F57" s="25">
        <v>0</v>
      </c>
      <c r="G57" s="25"/>
    </row>
    <row r="58" spans="1:7" x14ac:dyDescent="0.25">
      <c r="A58" s="25" t="s">
        <v>340</v>
      </c>
      <c r="B58" s="42" t="s">
        <v>12</v>
      </c>
      <c r="C58" s="25">
        <v>0</v>
      </c>
      <c r="D58" s="25">
        <v>0</v>
      </c>
      <c r="F58" s="25">
        <v>0</v>
      </c>
      <c r="G58" s="25"/>
    </row>
    <row r="59" spans="1:7" x14ac:dyDescent="0.25">
      <c r="A59" s="25" t="s">
        <v>341</v>
      </c>
      <c r="B59" s="42" t="s">
        <v>190</v>
      </c>
      <c r="C59" s="25">
        <v>0</v>
      </c>
      <c r="D59" s="25">
        <v>0</v>
      </c>
      <c r="F59" s="25">
        <v>0</v>
      </c>
      <c r="G59" s="25"/>
    </row>
    <row r="60" spans="1:7" x14ac:dyDescent="0.25">
      <c r="A60" s="25" t="s">
        <v>342</v>
      </c>
      <c r="B60" s="42" t="s">
        <v>192</v>
      </c>
      <c r="C60" s="25">
        <v>0</v>
      </c>
      <c r="D60" s="25">
        <v>0</v>
      </c>
      <c r="F60" s="25">
        <v>0</v>
      </c>
      <c r="G60" s="25"/>
    </row>
    <row r="61" spans="1:7" x14ac:dyDescent="0.25">
      <c r="A61" s="25" t="s">
        <v>343</v>
      </c>
      <c r="B61" s="42" t="s">
        <v>194</v>
      </c>
      <c r="C61" s="25">
        <v>0</v>
      </c>
      <c r="D61" s="25">
        <v>0</v>
      </c>
      <c r="F61" s="25">
        <v>0</v>
      </c>
      <c r="G61" s="25"/>
    </row>
    <row r="62" spans="1:7" x14ac:dyDescent="0.25">
      <c r="A62" s="25" t="s">
        <v>344</v>
      </c>
      <c r="B62" s="42" t="s">
        <v>196</v>
      </c>
      <c r="C62" s="25">
        <v>0</v>
      </c>
      <c r="D62" s="25">
        <v>0</v>
      </c>
      <c r="F62" s="25">
        <v>0</v>
      </c>
      <c r="G62" s="25"/>
    </row>
    <row r="63" spans="1:7" x14ac:dyDescent="0.25">
      <c r="A63" s="25" t="s">
        <v>345</v>
      </c>
      <c r="B63" s="42" t="s">
        <v>198</v>
      </c>
      <c r="C63" s="25">
        <v>0</v>
      </c>
      <c r="D63" s="25">
        <v>0</v>
      </c>
      <c r="F63" s="25">
        <v>0</v>
      </c>
      <c r="G63" s="25"/>
    </row>
    <row r="64" spans="1:7" x14ac:dyDescent="0.25">
      <c r="A64" s="25" t="s">
        <v>346</v>
      </c>
      <c r="B64" s="42" t="s">
        <v>68</v>
      </c>
      <c r="C64" s="25">
        <v>0</v>
      </c>
      <c r="D64" s="25">
        <v>0</v>
      </c>
      <c r="F64" s="25">
        <v>0</v>
      </c>
      <c r="G64" s="25"/>
    </row>
    <row r="65" spans="1:7" ht="15" customHeight="1" x14ac:dyDescent="0.25">
      <c r="A65" s="44"/>
      <c r="B65" s="45" t="s">
        <v>347</v>
      </c>
      <c r="C65" s="44" t="s">
        <v>269</v>
      </c>
      <c r="D65" s="44" t="s">
        <v>270</v>
      </c>
      <c r="E65" s="46"/>
      <c r="F65" s="47" t="s">
        <v>255</v>
      </c>
      <c r="G65" s="47"/>
    </row>
    <row r="66" spans="1:7" s="113" customFormat="1" x14ac:dyDescent="0.25">
      <c r="A66" s="49" t="s">
        <v>348</v>
      </c>
      <c r="B66" s="102" t="s">
        <v>736</v>
      </c>
      <c r="C66" s="117">
        <v>0.13713919556744233</v>
      </c>
      <c r="D66" s="117">
        <v>0.14181444777079083</v>
      </c>
      <c r="E66" s="117"/>
      <c r="F66" s="117">
        <v>0.13809716352481499</v>
      </c>
      <c r="G66" s="49"/>
    </row>
    <row r="67" spans="1:7" x14ac:dyDescent="0.25">
      <c r="A67" s="25" t="s">
        <v>349</v>
      </c>
      <c r="B67" s="42" t="s">
        <v>737</v>
      </c>
      <c r="C67" s="117">
        <v>1.9969362368058869E-2</v>
      </c>
      <c r="D67" s="117">
        <v>3.4273423378608593E-2</v>
      </c>
      <c r="E67" s="117"/>
      <c r="F67" s="117">
        <v>2.2900291334542404E-2</v>
      </c>
      <c r="G67" s="25"/>
    </row>
    <row r="68" spans="1:7" x14ac:dyDescent="0.25">
      <c r="A68" s="25" t="s">
        <v>350</v>
      </c>
      <c r="B68" s="42" t="s">
        <v>738</v>
      </c>
      <c r="C68" s="117">
        <v>1.3015449022533217E-2</v>
      </c>
      <c r="D68" s="117">
        <v>1.4502775747211601E-2</v>
      </c>
      <c r="E68" s="117"/>
      <c r="F68" s="117">
        <v>1.332020506186847E-2</v>
      </c>
      <c r="G68" s="25"/>
    </row>
    <row r="69" spans="1:7" x14ac:dyDescent="0.25">
      <c r="A69" s="25" t="s">
        <v>351</v>
      </c>
      <c r="B69" s="42" t="s">
        <v>739</v>
      </c>
      <c r="C69" s="117">
        <v>3.4461117149100461E-2</v>
      </c>
      <c r="D69" s="117">
        <v>4.172124289589655E-2</v>
      </c>
      <c r="E69" s="117"/>
      <c r="F69" s="117">
        <v>3.5948730550350895E-2</v>
      </c>
      <c r="G69" s="25"/>
    </row>
    <row r="70" spans="1:7" x14ac:dyDescent="0.25">
      <c r="A70" s="25" t="s">
        <v>352</v>
      </c>
      <c r="B70" s="42" t="s">
        <v>740</v>
      </c>
      <c r="C70" s="117">
        <v>3.7216615600981585E-2</v>
      </c>
      <c r="D70" s="117">
        <v>5.360792172605839E-2</v>
      </c>
      <c r="E70" s="117"/>
      <c r="F70" s="117">
        <v>4.0575225011627573E-2</v>
      </c>
      <c r="G70" s="25"/>
    </row>
    <row r="71" spans="1:7" x14ac:dyDescent="0.25">
      <c r="A71" s="25" t="s">
        <v>353</v>
      </c>
      <c r="B71" s="42" t="s">
        <v>741</v>
      </c>
      <c r="C71" s="117">
        <v>3.54594230651675E-2</v>
      </c>
      <c r="D71" s="117">
        <v>6.2468370859589971E-2</v>
      </c>
      <c r="E71" s="117"/>
      <c r="F71" s="117">
        <v>4.0993607195571463E-2</v>
      </c>
      <c r="G71" s="25"/>
    </row>
    <row r="72" spans="1:7" x14ac:dyDescent="0.25">
      <c r="A72" s="25" t="s">
        <v>354</v>
      </c>
      <c r="B72" s="42" t="s">
        <v>742</v>
      </c>
      <c r="C72" s="117">
        <v>1.4885253905151042E-2</v>
      </c>
      <c r="D72" s="117">
        <v>1.6947307383636406E-2</v>
      </c>
      <c r="E72" s="117"/>
      <c r="F72" s="117">
        <v>1.5307772535774431E-2</v>
      </c>
      <c r="G72" s="25"/>
    </row>
    <row r="73" spans="1:7" x14ac:dyDescent="0.25">
      <c r="A73" s="25" t="s">
        <v>355</v>
      </c>
      <c r="B73" s="42" t="s">
        <v>743</v>
      </c>
      <c r="C73" s="117">
        <v>2.9312551857477557E-2</v>
      </c>
      <c r="D73" s="117">
        <v>2.7771584790173963E-2</v>
      </c>
      <c r="E73" s="117"/>
      <c r="F73" s="117">
        <v>2.8996804811192853E-2</v>
      </c>
      <c r="G73" s="25"/>
    </row>
    <row r="74" spans="1:7" x14ac:dyDescent="0.25">
      <c r="A74" s="25" t="s">
        <v>356</v>
      </c>
      <c r="B74" s="42" t="s">
        <v>744</v>
      </c>
      <c r="C74" s="117">
        <v>3.4532106255242813E-2</v>
      </c>
      <c r="D74" s="117">
        <v>2.3022498429743653E-2</v>
      </c>
      <c r="E74" s="117"/>
      <c r="F74" s="117">
        <v>3.2173765994827172E-2</v>
      </c>
      <c r="G74" s="25"/>
    </row>
    <row r="75" spans="1:7" x14ac:dyDescent="0.25">
      <c r="A75" s="25" t="s">
        <v>357</v>
      </c>
      <c r="B75" s="42" t="s">
        <v>745</v>
      </c>
      <c r="C75" s="117">
        <v>0.13597145024391383</v>
      </c>
      <c r="D75" s="117">
        <v>0.11723100584786576</v>
      </c>
      <c r="E75" s="117"/>
      <c r="F75" s="117">
        <v>0.1321314979894708</v>
      </c>
      <c r="G75" s="25"/>
    </row>
    <row r="76" spans="1:7" x14ac:dyDescent="0.25">
      <c r="A76" s="25" t="s">
        <v>358</v>
      </c>
      <c r="B76" s="42" t="s">
        <v>746</v>
      </c>
      <c r="C76" s="117">
        <v>0</v>
      </c>
      <c r="D76" s="117">
        <v>1.0206308581948687E-3</v>
      </c>
      <c r="E76" s="117"/>
      <c r="F76" s="117">
        <v>2.4248317637853595E-4</v>
      </c>
      <c r="G76" s="25"/>
    </row>
    <row r="77" spans="1:7" x14ac:dyDescent="0.25">
      <c r="A77" s="25" t="s">
        <v>359</v>
      </c>
      <c r="B77" s="42" t="s">
        <v>747</v>
      </c>
      <c r="C77" s="117">
        <v>6.4099206904518905E-3</v>
      </c>
      <c r="D77" s="117">
        <v>6.1614049228515084E-3</v>
      </c>
      <c r="E77" s="117"/>
      <c r="F77" s="117">
        <v>6.3985956133913533E-3</v>
      </c>
      <c r="G77" s="25"/>
    </row>
    <row r="78" spans="1:7" x14ac:dyDescent="0.25">
      <c r="A78" s="25" t="s">
        <v>360</v>
      </c>
      <c r="B78" s="42" t="s">
        <v>748</v>
      </c>
      <c r="C78" s="117">
        <v>1.7707301373530979E-2</v>
      </c>
      <c r="D78" s="117">
        <v>1.62569055177859E-2</v>
      </c>
      <c r="E78" s="117"/>
      <c r="F78" s="117">
        <v>6.3589993429163452E-3</v>
      </c>
      <c r="G78" s="25"/>
    </row>
    <row r="79" spans="1:7" x14ac:dyDescent="0.25">
      <c r="A79" s="25" t="s">
        <v>361</v>
      </c>
      <c r="B79" s="42" t="s">
        <v>749</v>
      </c>
      <c r="C79" s="117">
        <v>4.6353583084693881E-3</v>
      </c>
      <c r="D79" s="117">
        <v>5.9489760938792654E-3</v>
      </c>
      <c r="E79" s="117"/>
      <c r="F79" s="117">
        <v>1.7410112538602515E-2</v>
      </c>
      <c r="G79" s="25"/>
    </row>
    <row r="80" spans="1:7" x14ac:dyDescent="0.25">
      <c r="A80" s="25" t="s">
        <v>362</v>
      </c>
      <c r="B80" s="42" t="s">
        <v>750</v>
      </c>
      <c r="C80" s="117">
        <v>0.35927944872671036</v>
      </c>
      <c r="D80" s="117">
        <v>0.32572668866253829</v>
      </c>
      <c r="E80" s="117"/>
      <c r="F80" s="117">
        <v>4.9045210598940474E-3</v>
      </c>
      <c r="G80" s="25"/>
    </row>
    <row r="81" spans="1:7" x14ac:dyDescent="0.25">
      <c r="A81" s="25" t="s">
        <v>363</v>
      </c>
      <c r="B81" s="42" t="s">
        <v>751</v>
      </c>
      <c r="C81" s="117">
        <v>4.194953516160933E-5</v>
      </c>
      <c r="D81" s="117">
        <v>0</v>
      </c>
      <c r="E81" s="117"/>
      <c r="F81" s="117">
        <v>0.3511970114568399</v>
      </c>
      <c r="G81" s="25"/>
    </row>
    <row r="82" spans="1:7" x14ac:dyDescent="0.25">
      <c r="A82" s="25" t="s">
        <v>364</v>
      </c>
      <c r="B82" s="42" t="s">
        <v>752</v>
      </c>
      <c r="C82" s="117">
        <v>1.7771076059461186E-2</v>
      </c>
      <c r="D82" s="117">
        <v>2.3061360385456742E-2</v>
      </c>
      <c r="E82" s="117"/>
      <c r="F82" s="117">
        <v>1.8855065253897536E-2</v>
      </c>
      <c r="G82" s="25"/>
    </row>
    <row r="83" spans="1:7" x14ac:dyDescent="0.25">
      <c r="A83" s="25" t="s">
        <v>365</v>
      </c>
      <c r="B83" s="42" t="s">
        <v>753</v>
      </c>
      <c r="C83" s="117">
        <v>6.5806784412573175E-3</v>
      </c>
      <c r="D83" s="117">
        <v>1.0539298708958039E-2</v>
      </c>
      <c r="E83" s="117"/>
      <c r="F83" s="117">
        <v>7.3918071690609582E-3</v>
      </c>
      <c r="G83" s="25"/>
    </row>
    <row r="84" spans="1:7" x14ac:dyDescent="0.25">
      <c r="A84" s="25" t="s">
        <v>366</v>
      </c>
      <c r="B84" s="42" t="s">
        <v>754</v>
      </c>
      <c r="C84" s="117">
        <v>9.5611741829887992E-2</v>
      </c>
      <c r="D84" s="117">
        <v>7.7924156020759597E-2</v>
      </c>
      <c r="E84" s="117"/>
      <c r="F84" s="117">
        <v>8.6800000000000002E-2</v>
      </c>
      <c r="G84" s="25"/>
    </row>
    <row r="85" spans="1:7" x14ac:dyDescent="0.25">
      <c r="A85" s="25" t="s">
        <v>367</v>
      </c>
      <c r="B85" s="42" t="s">
        <v>755</v>
      </c>
      <c r="C85" s="117">
        <v>0</v>
      </c>
      <c r="D85" s="117">
        <v>0</v>
      </c>
      <c r="E85" s="117"/>
      <c r="F85" s="117">
        <v>0</v>
      </c>
      <c r="G85" s="25"/>
    </row>
    <row r="86" spans="1:7" ht="15" customHeight="1" x14ac:dyDescent="0.25">
      <c r="A86" s="44"/>
      <c r="B86" s="45" t="s">
        <v>368</v>
      </c>
      <c r="C86" s="44" t="s">
        <v>269</v>
      </c>
      <c r="D86" s="44" t="s">
        <v>270</v>
      </c>
      <c r="E86" s="46"/>
      <c r="F86" s="47" t="s">
        <v>255</v>
      </c>
      <c r="G86" s="47"/>
    </row>
    <row r="87" spans="1:7" x14ac:dyDescent="0.25">
      <c r="A87" s="25" t="s">
        <v>369</v>
      </c>
      <c r="B87" s="49" t="s">
        <v>370</v>
      </c>
      <c r="C87" s="78">
        <v>4.9799999999999997E-2</v>
      </c>
      <c r="D87" s="78">
        <v>9.3200000000000005E-2</v>
      </c>
      <c r="E87" s="78"/>
      <c r="F87" s="78">
        <v>5.8700000000000002E-2</v>
      </c>
    </row>
    <row r="88" spans="1:7" x14ac:dyDescent="0.25">
      <c r="A88" s="25" t="s">
        <v>371</v>
      </c>
      <c r="B88" s="25" t="s">
        <v>372</v>
      </c>
      <c r="C88" s="78">
        <f>100%-C87</f>
        <v>0.95020000000000004</v>
      </c>
      <c r="D88" s="78">
        <f>100%-D87</f>
        <v>0.90680000000000005</v>
      </c>
      <c r="E88" s="78"/>
      <c r="F88" s="78">
        <f>100%-F87</f>
        <v>0.94130000000000003</v>
      </c>
    </row>
    <row r="89" spans="1:7" x14ac:dyDescent="0.25">
      <c r="A89" s="25" t="s">
        <v>373</v>
      </c>
      <c r="B89" s="25" t="s">
        <v>68</v>
      </c>
      <c r="C89" s="78">
        <v>0</v>
      </c>
      <c r="D89" s="78">
        <v>0</v>
      </c>
      <c r="E89" s="78"/>
      <c r="F89" s="78">
        <v>0</v>
      </c>
    </row>
    <row r="90" spans="1:7" ht="15" customHeight="1" x14ac:dyDescent="0.25">
      <c r="A90" s="44"/>
      <c r="B90" s="45" t="s">
        <v>374</v>
      </c>
      <c r="C90" s="44" t="s">
        <v>269</v>
      </c>
      <c r="D90" s="44" t="s">
        <v>270</v>
      </c>
      <c r="E90" s="46"/>
      <c r="F90" s="47" t="s">
        <v>255</v>
      </c>
      <c r="G90" s="47"/>
    </row>
    <row r="91" spans="1:7" x14ac:dyDescent="0.25">
      <c r="A91" s="25" t="s">
        <v>375</v>
      </c>
      <c r="B91" s="49" t="s">
        <v>376</v>
      </c>
      <c r="C91" s="78">
        <v>5.1999999999999998E-3</v>
      </c>
      <c r="D91" s="78">
        <v>2.9999999999999997E-4</v>
      </c>
      <c r="E91" s="118"/>
      <c r="F91" s="78">
        <v>4.1999999999999997E-3</v>
      </c>
    </row>
    <row r="92" spans="1:7" x14ac:dyDescent="0.25">
      <c r="A92" s="25" t="s">
        <v>377</v>
      </c>
      <c r="B92" s="25" t="s">
        <v>378</v>
      </c>
      <c r="C92" s="78">
        <f>100%-C91</f>
        <v>0.99480000000000002</v>
      </c>
      <c r="D92" s="78">
        <f t="shared" ref="D92:F92" si="0">100%-D91</f>
        <v>0.99970000000000003</v>
      </c>
      <c r="E92" s="78"/>
      <c r="F92" s="78">
        <f t="shared" si="0"/>
        <v>0.99580000000000002</v>
      </c>
    </row>
    <row r="93" spans="1:7" x14ac:dyDescent="0.25">
      <c r="A93" s="25" t="s">
        <v>379</v>
      </c>
      <c r="B93" s="25" t="s">
        <v>68</v>
      </c>
      <c r="C93" s="78">
        <v>0</v>
      </c>
      <c r="D93" s="78">
        <v>0</v>
      </c>
      <c r="E93" s="118"/>
      <c r="F93" s="78">
        <v>0</v>
      </c>
    </row>
    <row r="94" spans="1:7" ht="15" customHeight="1" x14ac:dyDescent="0.25">
      <c r="A94" s="44"/>
      <c r="B94" s="45" t="s">
        <v>380</v>
      </c>
      <c r="C94" s="44" t="s">
        <v>269</v>
      </c>
      <c r="D94" s="44" t="s">
        <v>270</v>
      </c>
      <c r="E94" s="46"/>
      <c r="F94" s="47" t="s">
        <v>255</v>
      </c>
      <c r="G94" s="47"/>
    </row>
    <row r="95" spans="1:7" x14ac:dyDescent="0.25">
      <c r="A95" s="25" t="s">
        <v>381</v>
      </c>
      <c r="B95" s="119" t="s">
        <v>382</v>
      </c>
      <c r="C95" s="78">
        <v>0.11601556920257541</v>
      </c>
      <c r="D95" s="78">
        <v>0.15672759932227337</v>
      </c>
      <c r="E95" s="118"/>
      <c r="F95" s="78">
        <v>0.12435754063811164</v>
      </c>
    </row>
    <row r="96" spans="1:7" x14ac:dyDescent="0.25">
      <c r="A96" s="25" t="s">
        <v>383</v>
      </c>
      <c r="B96" s="21" t="s">
        <v>384</v>
      </c>
      <c r="C96" s="78">
        <v>9.7430285166636613E-2</v>
      </c>
      <c r="D96" s="78">
        <v>0.19677857518512254</v>
      </c>
      <c r="E96" s="118"/>
      <c r="F96" s="78">
        <v>0.11778693638414962</v>
      </c>
    </row>
    <row r="97" spans="1:7" x14ac:dyDescent="0.25">
      <c r="A97" s="25" t="s">
        <v>385</v>
      </c>
      <c r="B97" s="21" t="s">
        <v>386</v>
      </c>
      <c r="C97" s="78">
        <v>8.4145863078310096E-2</v>
      </c>
      <c r="D97" s="78">
        <v>0.17806627060031222</v>
      </c>
      <c r="E97" s="78"/>
      <c r="F97" s="78">
        <v>0.10339033097782128</v>
      </c>
    </row>
    <row r="98" spans="1:7" x14ac:dyDescent="0.25">
      <c r="A98" s="25" t="s">
        <v>387</v>
      </c>
      <c r="B98" s="21" t="s">
        <v>388</v>
      </c>
      <c r="C98" s="78">
        <v>9.4881936699330871E-2</v>
      </c>
      <c r="D98" s="78">
        <v>0.17642202266345677</v>
      </c>
      <c r="E98" s="78"/>
      <c r="F98" s="78">
        <v>0.11158965345931619</v>
      </c>
    </row>
    <row r="99" spans="1:7" x14ac:dyDescent="0.25">
      <c r="A99" s="25" t="s">
        <v>389</v>
      </c>
      <c r="B99" s="21" t="s">
        <v>390</v>
      </c>
      <c r="C99" s="78">
        <v>0.60752634585314691</v>
      </c>
      <c r="D99" s="78">
        <v>0.29200553222883513</v>
      </c>
      <c r="E99" s="78"/>
      <c r="F99" s="78">
        <v>0.54287553854060122</v>
      </c>
    </row>
    <row r="100" spans="1:7" ht="15" customHeight="1" x14ac:dyDescent="0.25">
      <c r="A100" s="44"/>
      <c r="B100" s="45" t="s">
        <v>391</v>
      </c>
      <c r="C100" s="44" t="s">
        <v>269</v>
      </c>
      <c r="D100" s="44" t="s">
        <v>270</v>
      </c>
      <c r="E100" s="46"/>
      <c r="F100" s="47" t="s">
        <v>255</v>
      </c>
      <c r="G100" s="47"/>
    </row>
    <row r="101" spans="1:7" s="113" customFormat="1" x14ac:dyDescent="0.25">
      <c r="A101" s="49" t="s">
        <v>392</v>
      </c>
      <c r="B101" s="49" t="s">
        <v>393</v>
      </c>
      <c r="C101" s="117">
        <v>1.9800000000000002E-2</v>
      </c>
      <c r="D101" s="117">
        <v>2.23E-2</v>
      </c>
      <c r="E101" s="117"/>
      <c r="F101" s="117">
        <v>2.0299999999999999E-2</v>
      </c>
      <c r="G101" s="114"/>
    </row>
    <row r="102" spans="1:7" ht="18.75" x14ac:dyDescent="0.25">
      <c r="A102" s="74"/>
      <c r="B102" s="75" t="s">
        <v>252</v>
      </c>
      <c r="C102" s="74"/>
      <c r="D102" s="74"/>
      <c r="E102" s="74"/>
      <c r="F102" s="76"/>
      <c r="G102" s="76"/>
    </row>
    <row r="103" spans="1:7" ht="15" customHeight="1" x14ac:dyDescent="0.25">
      <c r="A103" s="44"/>
      <c r="B103" s="45" t="s">
        <v>394</v>
      </c>
      <c r="C103" s="44" t="s">
        <v>395</v>
      </c>
      <c r="D103" s="44" t="s">
        <v>396</v>
      </c>
      <c r="E103" s="46"/>
      <c r="F103" s="44" t="s">
        <v>269</v>
      </c>
      <c r="G103" s="44" t="s">
        <v>397</v>
      </c>
    </row>
    <row r="104" spans="1:7" x14ac:dyDescent="0.25">
      <c r="A104" s="25" t="s">
        <v>398</v>
      </c>
      <c r="B104" s="42" t="s">
        <v>399</v>
      </c>
      <c r="C104" s="107">
        <f>20076955006.9/D104/1000</f>
        <v>110.67476093216835</v>
      </c>
      <c r="D104" s="100">
        <v>181405</v>
      </c>
      <c r="E104" s="39"/>
      <c r="F104" s="56"/>
      <c r="G104" s="56"/>
    </row>
    <row r="105" spans="1:7" x14ac:dyDescent="0.25">
      <c r="A105" s="39"/>
      <c r="B105" s="77"/>
      <c r="C105" s="39"/>
      <c r="D105" s="39"/>
      <c r="E105" s="39"/>
      <c r="F105" s="56"/>
      <c r="G105" s="56"/>
    </row>
    <row r="106" spans="1:7" x14ac:dyDescent="0.25">
      <c r="B106" s="42" t="s">
        <v>400</v>
      </c>
      <c r="C106" s="39"/>
      <c r="D106" s="39"/>
      <c r="E106" s="39"/>
      <c r="F106" s="56"/>
      <c r="G106" s="56"/>
    </row>
    <row r="107" spans="1:7" x14ac:dyDescent="0.25">
      <c r="A107" s="25" t="s">
        <v>401</v>
      </c>
      <c r="B107" s="42" t="s">
        <v>756</v>
      </c>
      <c r="C107" s="100">
        <v>4990.0180962299992</v>
      </c>
      <c r="D107" s="100">
        <v>106841</v>
      </c>
      <c r="E107" s="39"/>
      <c r="F107" s="51">
        <f>IF(C113=0,"",IF(C107="[for completion]","",C107/C113))</f>
        <v>0.24854456736666705</v>
      </c>
      <c r="G107" s="51">
        <f>IF(D113=0,"",IF(D107="[for completion]","",D107/D113))</f>
        <v>0.58896392050935753</v>
      </c>
    </row>
    <row r="108" spans="1:7" x14ac:dyDescent="0.25">
      <c r="A108" s="25" t="s">
        <v>402</v>
      </c>
      <c r="B108" s="42" t="s">
        <v>757</v>
      </c>
      <c r="C108" s="100">
        <v>7277.8734537500004</v>
      </c>
      <c r="D108" s="100">
        <v>51917</v>
      </c>
      <c r="E108" s="39"/>
      <c r="F108" s="51">
        <f>IF(C113=0,"",IF(C108="[for completion]","",C108/C113))</f>
        <v>0.36249886754484234</v>
      </c>
      <c r="G108" s="51">
        <f>IF(D113=0,"",IF(D108="[for completion]","",D108/D113))</f>
        <v>0.28619387558226067</v>
      </c>
    </row>
    <row r="109" spans="1:7" x14ac:dyDescent="0.25">
      <c r="A109" s="25" t="s">
        <v>403</v>
      </c>
      <c r="B109" s="42" t="s">
        <v>758</v>
      </c>
      <c r="C109" s="100">
        <v>3398.9506714300005</v>
      </c>
      <c r="D109" s="100">
        <v>14152</v>
      </c>
      <c r="E109" s="39"/>
      <c r="F109" s="51">
        <f>IF(C113=0,"",IF(C109="[for completion]","",C109/C113))</f>
        <v>0.1692961243506228</v>
      </c>
      <c r="G109" s="51">
        <f>IF(D113=0,"",IF(D109="[for completion]","",D109/D113))</f>
        <v>7.8013285190595624E-2</v>
      </c>
    </row>
    <row r="110" spans="1:7" x14ac:dyDescent="0.25">
      <c r="A110" s="25" t="s">
        <v>404</v>
      </c>
      <c r="B110" s="42" t="s">
        <v>759</v>
      </c>
      <c r="C110" s="100">
        <v>2262.38879387</v>
      </c>
      <c r="D110" s="100">
        <v>6083</v>
      </c>
      <c r="E110" s="39"/>
      <c r="F110" s="51">
        <f>IF(C113=0,"",IF(C110="[for completion]","",C110/C113))</f>
        <v>0.11268585266503153</v>
      </c>
      <c r="G110" s="51">
        <f>IF(D113=0,"",IF(D110="[for completion]","",D110/D113))</f>
        <v>3.3532703067721395E-2</v>
      </c>
    </row>
    <row r="111" spans="1:7" x14ac:dyDescent="0.25">
      <c r="A111" s="25" t="s">
        <v>405</v>
      </c>
      <c r="B111" s="42" t="s">
        <v>760</v>
      </c>
      <c r="C111" s="100">
        <v>1244.6962293399999</v>
      </c>
      <c r="D111" s="100">
        <v>1894</v>
      </c>
      <c r="E111" s="39"/>
      <c r="F111" s="51">
        <f>IF(C113=0,"",IF(C111="[for completion]","",C111/C113))</f>
        <v>6.1996265315742649E-2</v>
      </c>
      <c r="G111" s="51">
        <f>IF(D113=0,"",IF(D111="[for completion]","",D111/D113))</f>
        <v>1.0440726551087347E-2</v>
      </c>
    </row>
    <row r="112" spans="1:7" x14ac:dyDescent="0.25">
      <c r="A112" s="25" t="s">
        <v>406</v>
      </c>
      <c r="B112" s="42" t="s">
        <v>761</v>
      </c>
      <c r="C112" s="100">
        <v>903.02776228000005</v>
      </c>
      <c r="D112" s="100">
        <v>518</v>
      </c>
      <c r="E112" s="39"/>
      <c r="F112" s="51">
        <f>IF(C113=0,"",IF(C112="[for completion]","",C112/C113))</f>
        <v>4.4978322757093882E-2</v>
      </c>
      <c r="G112" s="51">
        <f>IF(D113=0,"",IF(D112="[for completion]","",D112/D113))</f>
        <v>2.8554890989774262E-3</v>
      </c>
    </row>
    <row r="113" spans="1:7" x14ac:dyDescent="0.25">
      <c r="A113" s="25" t="s">
        <v>407</v>
      </c>
      <c r="B113" s="42" t="s">
        <v>70</v>
      </c>
      <c r="C113" s="101">
        <f>+SUM(C107:C112)</f>
        <v>20076.955006899996</v>
      </c>
      <c r="D113" s="101">
        <f>+SUM(D107:D112)</f>
        <v>181405</v>
      </c>
      <c r="E113" s="39"/>
      <c r="F113" s="51">
        <f>IF(C113=0,"",IF(C113="[for completion]","",C113/C113))</f>
        <v>1</v>
      </c>
      <c r="G113" s="51">
        <f>IF(D113=0,"",IF(D113="[for completion]","",D113/D113))</f>
        <v>1</v>
      </c>
    </row>
    <row r="114" spans="1:7" ht="15" customHeight="1" x14ac:dyDescent="0.25">
      <c r="A114" s="44"/>
      <c r="B114" s="45" t="s">
        <v>408</v>
      </c>
      <c r="C114" s="44" t="s">
        <v>395</v>
      </c>
      <c r="D114" s="44" t="s">
        <v>396</v>
      </c>
      <c r="E114" s="46"/>
      <c r="F114" s="44" t="s">
        <v>269</v>
      </c>
      <c r="G114" s="44" t="s">
        <v>397</v>
      </c>
    </row>
    <row r="115" spans="1:7" x14ac:dyDescent="0.25">
      <c r="A115" s="25" t="s">
        <v>409</v>
      </c>
      <c r="B115" s="25" t="s">
        <v>410</v>
      </c>
      <c r="C115" s="78">
        <v>0.50590000000000002</v>
      </c>
      <c r="D115" s="101">
        <f>+D104</f>
        <v>181405</v>
      </c>
      <c r="G115" s="25"/>
    </row>
    <row r="116" spans="1:7" x14ac:dyDescent="0.25">
      <c r="G116" s="25"/>
    </row>
    <row r="117" spans="1:7" x14ac:dyDescent="0.25">
      <c r="B117" s="42" t="s">
        <v>411</v>
      </c>
      <c r="G117" s="25"/>
    </row>
    <row r="118" spans="1:7" x14ac:dyDescent="0.25">
      <c r="A118" s="25" t="s">
        <v>412</v>
      </c>
      <c r="B118" s="25" t="s">
        <v>413</v>
      </c>
      <c r="C118" s="100">
        <v>6373.5543248200001</v>
      </c>
      <c r="D118" s="100">
        <v>96765</v>
      </c>
      <c r="F118" s="51">
        <f t="shared" ref="F118:F125" si="1">IF($C$126=0,"",IF(C118="[for completion]","",C118/$C$126))</f>
        <v>0.31745622394579021</v>
      </c>
      <c r="G118" s="51">
        <f t="shared" ref="G118:G125" si="2">IF($D$126=0,"",IF(D118="[for completion]","",D118/$D$126))</f>
        <v>0.53341969625975028</v>
      </c>
    </row>
    <row r="119" spans="1:7" x14ac:dyDescent="0.25">
      <c r="A119" s="25" t="s">
        <v>414</v>
      </c>
      <c r="B119" s="25" t="s">
        <v>415</v>
      </c>
      <c r="C119" s="100">
        <v>3706.02146692</v>
      </c>
      <c r="D119" s="100">
        <v>26849</v>
      </c>
      <c r="F119" s="51">
        <f t="shared" si="1"/>
        <v>0.18459081397783297</v>
      </c>
      <c r="G119" s="51">
        <f t="shared" si="2"/>
        <v>0.14800584327885119</v>
      </c>
    </row>
    <row r="120" spans="1:7" x14ac:dyDescent="0.25">
      <c r="A120" s="25" t="s">
        <v>416</v>
      </c>
      <c r="B120" s="25" t="s">
        <v>417</v>
      </c>
      <c r="C120" s="100">
        <v>4022.1068338800001</v>
      </c>
      <c r="D120" s="100">
        <v>25040</v>
      </c>
      <c r="F120" s="51">
        <f t="shared" si="1"/>
        <v>0.20033450453505983</v>
      </c>
      <c r="G120" s="51">
        <f t="shared" si="2"/>
        <v>0.13803368154130261</v>
      </c>
    </row>
    <row r="121" spans="1:7" x14ac:dyDescent="0.25">
      <c r="A121" s="25" t="s">
        <v>418</v>
      </c>
      <c r="B121" s="25" t="s">
        <v>419</v>
      </c>
      <c r="C121" s="100">
        <v>3104.5865743000004</v>
      </c>
      <c r="D121" s="100">
        <v>17873</v>
      </c>
      <c r="F121" s="51">
        <f t="shared" si="1"/>
        <v>0.15463433440145796</v>
      </c>
      <c r="G121" s="51">
        <f t="shared" si="2"/>
        <v>9.8525398969157407E-2</v>
      </c>
    </row>
    <row r="122" spans="1:7" x14ac:dyDescent="0.25">
      <c r="A122" s="25" t="s">
        <v>420</v>
      </c>
      <c r="B122" s="25" t="s">
        <v>421</v>
      </c>
      <c r="C122" s="100">
        <v>2137.4767097100003</v>
      </c>
      <c r="D122" s="100">
        <v>11490</v>
      </c>
      <c r="F122" s="51">
        <f t="shared" si="1"/>
        <v>0.10646418786989349</v>
      </c>
      <c r="G122" s="51">
        <f t="shared" si="2"/>
        <v>6.3338937736005074E-2</v>
      </c>
    </row>
    <row r="123" spans="1:7" x14ac:dyDescent="0.25">
      <c r="A123" s="25" t="s">
        <v>422</v>
      </c>
      <c r="B123" s="25" t="s">
        <v>423</v>
      </c>
      <c r="C123" s="100">
        <v>440.32311426999996</v>
      </c>
      <c r="D123" s="100">
        <v>1957</v>
      </c>
      <c r="F123" s="51">
        <f t="shared" si="1"/>
        <v>2.193176774658661E-2</v>
      </c>
      <c r="G123" s="51">
        <f t="shared" si="2"/>
        <v>1.0788015765827844E-2</v>
      </c>
    </row>
    <row r="124" spans="1:7" x14ac:dyDescent="0.25">
      <c r="A124" s="25" t="s">
        <v>424</v>
      </c>
      <c r="B124" s="25" t="s">
        <v>425</v>
      </c>
      <c r="C124" s="100">
        <v>135.36199880999999</v>
      </c>
      <c r="D124" s="100">
        <v>657</v>
      </c>
      <c r="F124" s="51">
        <f t="shared" si="1"/>
        <v>6.7421578004970926E-3</v>
      </c>
      <c r="G124" s="51">
        <f t="shared" si="2"/>
        <v>3.6217303822937627E-3</v>
      </c>
    </row>
    <row r="125" spans="1:7" x14ac:dyDescent="0.25">
      <c r="A125" s="25" t="s">
        <v>426</v>
      </c>
      <c r="B125" s="25" t="s">
        <v>427</v>
      </c>
      <c r="C125" s="100">
        <v>157.52398418999999</v>
      </c>
      <c r="D125" s="100">
        <v>774</v>
      </c>
      <c r="F125" s="51">
        <f t="shared" si="1"/>
        <v>7.8460097228819081E-3</v>
      </c>
      <c r="G125" s="51">
        <f t="shared" si="2"/>
        <v>4.2666960668118299E-3</v>
      </c>
    </row>
    <row r="126" spans="1:7" x14ac:dyDescent="0.25">
      <c r="A126" s="25" t="s">
        <v>428</v>
      </c>
      <c r="B126" s="52" t="s">
        <v>70</v>
      </c>
      <c r="C126" s="100">
        <f>SUM(C118:C125)</f>
        <v>20076.9550069</v>
      </c>
      <c r="D126" s="100">
        <f>SUM(D118:D125)</f>
        <v>181405</v>
      </c>
      <c r="F126" s="59">
        <f>SUM(F118:F125)</f>
        <v>1.0000000000000002</v>
      </c>
      <c r="G126" s="59">
        <f>SUM(G118:G125)</f>
        <v>1</v>
      </c>
    </row>
    <row r="127" spans="1:7" ht="15" customHeight="1" x14ac:dyDescent="0.25">
      <c r="A127" s="44"/>
      <c r="B127" s="45" t="s">
        <v>429</v>
      </c>
      <c r="C127" s="44" t="s">
        <v>395</v>
      </c>
      <c r="D127" s="44" t="s">
        <v>396</v>
      </c>
      <c r="E127" s="46"/>
      <c r="F127" s="44" t="s">
        <v>269</v>
      </c>
      <c r="G127" s="44" t="s">
        <v>397</v>
      </c>
    </row>
    <row r="128" spans="1:7" x14ac:dyDescent="0.25">
      <c r="A128" s="25" t="s">
        <v>430</v>
      </c>
      <c r="B128" s="25" t="s">
        <v>410</v>
      </c>
      <c r="C128" s="108" t="s">
        <v>550</v>
      </c>
      <c r="G128" s="25"/>
    </row>
    <row r="129" spans="1:14" x14ac:dyDescent="0.25">
      <c r="G129" s="25"/>
    </row>
    <row r="130" spans="1:14" x14ac:dyDescent="0.25">
      <c r="B130" s="42" t="s">
        <v>411</v>
      </c>
      <c r="G130" s="25"/>
    </row>
    <row r="131" spans="1:14" x14ac:dyDescent="0.25">
      <c r="A131" s="25" t="s">
        <v>431</v>
      </c>
      <c r="B131" s="25" t="s">
        <v>413</v>
      </c>
      <c r="C131" s="108" t="s">
        <v>550</v>
      </c>
      <c r="D131" s="72" t="str">
        <f>+C131</f>
        <v>ND3</v>
      </c>
      <c r="F131" s="51"/>
      <c r="G131" s="51"/>
    </row>
    <row r="132" spans="1:14" x14ac:dyDescent="0.25">
      <c r="A132" s="25" t="s">
        <v>432</v>
      </c>
      <c r="B132" s="25" t="s">
        <v>415</v>
      </c>
      <c r="C132" s="108" t="s">
        <v>550</v>
      </c>
      <c r="D132" s="72" t="str">
        <f t="shared" ref="D132:D139" si="3">+C132</f>
        <v>ND3</v>
      </c>
      <c r="F132" s="51"/>
      <c r="G132" s="51"/>
    </row>
    <row r="133" spans="1:14" x14ac:dyDescent="0.25">
      <c r="A133" s="25" t="s">
        <v>433</v>
      </c>
      <c r="B133" s="25" t="s">
        <v>417</v>
      </c>
      <c r="C133" s="108" t="s">
        <v>550</v>
      </c>
      <c r="D133" s="72" t="str">
        <f t="shared" si="3"/>
        <v>ND3</v>
      </c>
      <c r="F133" s="51"/>
      <c r="G133" s="51"/>
    </row>
    <row r="134" spans="1:14" x14ac:dyDescent="0.25">
      <c r="A134" s="25" t="s">
        <v>434</v>
      </c>
      <c r="B134" s="25" t="s">
        <v>419</v>
      </c>
      <c r="C134" s="108" t="s">
        <v>550</v>
      </c>
      <c r="D134" s="72" t="str">
        <f t="shared" si="3"/>
        <v>ND3</v>
      </c>
      <c r="F134" s="51"/>
      <c r="G134" s="51"/>
    </row>
    <row r="135" spans="1:14" x14ac:dyDescent="0.25">
      <c r="A135" s="25" t="s">
        <v>435</v>
      </c>
      <c r="B135" s="25" t="s">
        <v>421</v>
      </c>
      <c r="C135" s="108" t="s">
        <v>550</v>
      </c>
      <c r="D135" s="72" t="str">
        <f t="shared" si="3"/>
        <v>ND3</v>
      </c>
      <c r="F135" s="51"/>
      <c r="G135" s="51"/>
    </row>
    <row r="136" spans="1:14" x14ac:dyDescent="0.25">
      <c r="A136" s="25" t="s">
        <v>436</v>
      </c>
      <c r="B136" s="25" t="s">
        <v>423</v>
      </c>
      <c r="C136" s="108" t="s">
        <v>550</v>
      </c>
      <c r="D136" s="72" t="str">
        <f t="shared" si="3"/>
        <v>ND3</v>
      </c>
      <c r="F136" s="51"/>
      <c r="G136" s="51"/>
    </row>
    <row r="137" spans="1:14" x14ac:dyDescent="0.25">
      <c r="A137" s="25" t="s">
        <v>437</v>
      </c>
      <c r="B137" s="25" t="s">
        <v>425</v>
      </c>
      <c r="C137" s="108" t="s">
        <v>550</v>
      </c>
      <c r="D137" s="72" t="str">
        <f t="shared" si="3"/>
        <v>ND3</v>
      </c>
      <c r="F137" s="51"/>
      <c r="G137" s="51"/>
    </row>
    <row r="138" spans="1:14" x14ac:dyDescent="0.25">
      <c r="A138" s="25" t="s">
        <v>438</v>
      </c>
      <c r="B138" s="25" t="s">
        <v>427</v>
      </c>
      <c r="C138" s="108" t="s">
        <v>550</v>
      </c>
      <c r="D138" s="72" t="str">
        <f t="shared" si="3"/>
        <v>ND3</v>
      </c>
      <c r="F138" s="51"/>
      <c r="G138" s="51"/>
    </row>
    <row r="139" spans="1:14" x14ac:dyDescent="0.25">
      <c r="A139" s="25" t="s">
        <v>439</v>
      </c>
      <c r="B139" s="52" t="s">
        <v>70</v>
      </c>
      <c r="C139" s="108" t="s">
        <v>550</v>
      </c>
      <c r="D139" s="72" t="str">
        <f t="shared" si="3"/>
        <v>ND3</v>
      </c>
      <c r="F139" s="59"/>
      <c r="G139" s="59"/>
    </row>
    <row r="140" spans="1:14" ht="15" customHeight="1" x14ac:dyDescent="0.25">
      <c r="A140" s="44"/>
      <c r="B140" s="45" t="s">
        <v>440</v>
      </c>
      <c r="C140" s="44" t="s">
        <v>269</v>
      </c>
      <c r="D140" s="44"/>
      <c r="E140" s="46"/>
      <c r="F140" s="44"/>
      <c r="G140" s="44"/>
    </row>
    <row r="141" spans="1:14" x14ac:dyDescent="0.25">
      <c r="A141" s="25" t="s">
        <v>441</v>
      </c>
      <c r="B141" s="25" t="s">
        <v>442</v>
      </c>
      <c r="C141" s="78">
        <v>0.84399999999999997</v>
      </c>
      <c r="E141" s="59"/>
      <c r="F141" s="59"/>
      <c r="G141" s="59"/>
    </row>
    <row r="142" spans="1:14" x14ac:dyDescent="0.25">
      <c r="A142" s="25" t="s">
        <v>443</v>
      </c>
      <c r="B142" s="25" t="s">
        <v>444</v>
      </c>
      <c r="C142" s="78">
        <v>0.114</v>
      </c>
      <c r="E142" s="59"/>
      <c r="F142" s="59"/>
    </row>
    <row r="143" spans="1:14" x14ac:dyDescent="0.25">
      <c r="A143" s="25" t="s">
        <v>445</v>
      </c>
      <c r="B143" s="25" t="s">
        <v>446</v>
      </c>
      <c r="C143" s="78">
        <v>0.03</v>
      </c>
      <c r="E143" s="59"/>
      <c r="F143" s="59"/>
    </row>
    <row r="144" spans="1:14" x14ac:dyDescent="0.25">
      <c r="A144" s="25" t="s">
        <v>447</v>
      </c>
      <c r="B144" s="42" t="s">
        <v>723</v>
      </c>
      <c r="C144" s="78">
        <v>0</v>
      </c>
      <c r="D144" s="39"/>
      <c r="E144" s="39"/>
      <c r="F144" s="56"/>
      <c r="G144" s="56"/>
      <c r="H144" s="23"/>
      <c r="I144" s="25"/>
      <c r="J144" s="25"/>
      <c r="K144" s="25"/>
      <c r="L144" s="23"/>
      <c r="M144" s="23"/>
      <c r="N144" s="23"/>
    </row>
    <row r="145" spans="1:7" x14ac:dyDescent="0.25">
      <c r="A145" s="25" t="s">
        <v>729</v>
      </c>
      <c r="B145" s="25" t="s">
        <v>68</v>
      </c>
      <c r="C145" s="78">
        <v>1.2E-2</v>
      </c>
      <c r="E145" s="59"/>
      <c r="F145" s="59"/>
    </row>
    <row r="146" spans="1:7" ht="15" customHeight="1" x14ac:dyDescent="0.25">
      <c r="A146" s="44"/>
      <c r="B146" s="45" t="s">
        <v>448</v>
      </c>
      <c r="C146" s="44" t="s">
        <v>269</v>
      </c>
      <c r="D146" s="44"/>
      <c r="E146" s="46"/>
      <c r="F146" s="44"/>
      <c r="G146" s="47"/>
    </row>
    <row r="147" spans="1:7" x14ac:dyDescent="0.25">
      <c r="A147" s="25" t="s">
        <v>7</v>
      </c>
      <c r="B147" s="42" t="s">
        <v>762</v>
      </c>
      <c r="C147" s="78">
        <f>1-C148</f>
        <v>0.97560000000000002</v>
      </c>
      <c r="E147" s="23"/>
      <c r="F147" s="23"/>
    </row>
    <row r="148" spans="1:7" x14ac:dyDescent="0.25">
      <c r="A148" s="25" t="s">
        <v>449</v>
      </c>
      <c r="B148" s="42" t="s">
        <v>450</v>
      </c>
      <c r="C148" s="78">
        <v>2.4400000000000002E-2</v>
      </c>
      <c r="E148" s="23"/>
      <c r="F148" s="23"/>
    </row>
    <row r="149" spans="1:7" x14ac:dyDescent="0.25">
      <c r="A149" s="25" t="s">
        <v>451</v>
      </c>
      <c r="B149" s="42" t="s">
        <v>68</v>
      </c>
      <c r="C149" s="106">
        <v>0</v>
      </c>
      <c r="E149" s="23"/>
      <c r="F149" s="23"/>
    </row>
    <row r="150" spans="1:7" ht="18.75" x14ac:dyDescent="0.25">
      <c r="A150" s="74"/>
      <c r="B150" s="75" t="s">
        <v>452</v>
      </c>
      <c r="C150" s="74"/>
      <c r="D150" s="74"/>
      <c r="E150" s="74"/>
      <c r="F150" s="76"/>
      <c r="G150" s="76"/>
    </row>
    <row r="151" spans="1:7" ht="15" customHeight="1" x14ac:dyDescent="0.25">
      <c r="A151" s="44"/>
      <c r="B151" s="45" t="s">
        <v>453</v>
      </c>
      <c r="C151" s="44" t="s">
        <v>395</v>
      </c>
      <c r="D151" s="44" t="s">
        <v>396</v>
      </c>
      <c r="E151" s="44"/>
      <c r="F151" s="44" t="s">
        <v>270</v>
      </c>
      <c r="G151" s="44" t="s">
        <v>397</v>
      </c>
    </row>
    <row r="152" spans="1:7" x14ac:dyDescent="0.25">
      <c r="A152" s="25" t="s">
        <v>454</v>
      </c>
      <c r="B152" s="25" t="s">
        <v>399</v>
      </c>
      <c r="C152" s="109">
        <f>5173959887.26/D152/1000</f>
        <v>344.51723846450926</v>
      </c>
      <c r="D152" s="101">
        <v>15018</v>
      </c>
      <c r="E152" s="39"/>
      <c r="F152" s="56"/>
      <c r="G152" s="56"/>
    </row>
    <row r="153" spans="1:7" x14ac:dyDescent="0.25">
      <c r="A153" s="39"/>
      <c r="D153" s="39"/>
      <c r="E153" s="39"/>
      <c r="F153" s="56"/>
      <c r="G153" s="56"/>
    </row>
    <row r="154" spans="1:7" x14ac:dyDescent="0.25">
      <c r="B154" s="25" t="s">
        <v>400</v>
      </c>
      <c r="D154" s="39"/>
      <c r="E154" s="39"/>
      <c r="F154" s="56"/>
      <c r="G154" s="56"/>
    </row>
    <row r="155" spans="1:7" x14ac:dyDescent="0.25">
      <c r="A155" s="25" t="s">
        <v>455</v>
      </c>
      <c r="B155" s="25" t="s">
        <v>756</v>
      </c>
      <c r="C155" s="100">
        <v>311.46671833000005</v>
      </c>
      <c r="D155" s="100">
        <v>8088</v>
      </c>
      <c r="E155" s="39"/>
      <c r="F155" s="51">
        <f>IF(C161=0,"",IF(C155="[for completion]","",C155/C161))</f>
        <v>6.0198904729998795E-2</v>
      </c>
      <c r="G155" s="51">
        <f>IF(D161=0,"",IF(D155="[for completion]","",D155/D161))</f>
        <v>0.53534551231135818</v>
      </c>
    </row>
    <row r="156" spans="1:7" x14ac:dyDescent="0.25">
      <c r="A156" s="25" t="s">
        <v>456</v>
      </c>
      <c r="B156" s="25" t="s">
        <v>757</v>
      </c>
      <c r="C156" s="100">
        <v>404.98452628999996</v>
      </c>
      <c r="D156" s="100">
        <v>2853</v>
      </c>
      <c r="E156" s="39"/>
      <c r="F156" s="51">
        <f>IF(C161=0,"",IF(C156="[for completion]","",C156/C161))</f>
        <v>7.8273611530542742E-2</v>
      </c>
      <c r="G156" s="51">
        <f>IF(D161=0,"",IF(D156="[for completion]","",D156/D161))</f>
        <v>0.18884034948371722</v>
      </c>
    </row>
    <row r="157" spans="1:7" x14ac:dyDescent="0.25">
      <c r="A157" s="25" t="s">
        <v>457</v>
      </c>
      <c r="B157" s="25" t="s">
        <v>758</v>
      </c>
      <c r="C157" s="100">
        <v>293.25687998000001</v>
      </c>
      <c r="D157" s="100">
        <v>1200</v>
      </c>
      <c r="E157" s="39"/>
      <c r="F157" s="51">
        <f>IF(C161=0,"",IF(C157="[for completion]","",C157/C161))</f>
        <v>5.6679388006485212E-2</v>
      </c>
      <c r="G157" s="51">
        <f>IF(D161=0,"",IF(D157="[for completion]","",D157/D161))</f>
        <v>7.9428117553613981E-2</v>
      </c>
    </row>
    <row r="158" spans="1:7" x14ac:dyDescent="0.25">
      <c r="A158" s="25" t="s">
        <v>458</v>
      </c>
      <c r="B158" s="25" t="s">
        <v>759</v>
      </c>
      <c r="C158" s="100">
        <v>407.51081048000003</v>
      </c>
      <c r="D158" s="100">
        <v>1051</v>
      </c>
      <c r="E158" s="39"/>
      <c r="F158" s="51">
        <f>IF(C161=0,"",IF(C158="[for completion]","",C158/C161))</f>
        <v>7.876188052470727E-2</v>
      </c>
      <c r="G158" s="51">
        <f>IF(D161=0,"",IF(D158="[for completion]","",D158/D161))</f>
        <v>6.9565792957373571E-2</v>
      </c>
    </row>
    <row r="159" spans="1:7" x14ac:dyDescent="0.25">
      <c r="A159" s="25" t="s">
        <v>459</v>
      </c>
      <c r="B159" s="25" t="s">
        <v>760</v>
      </c>
      <c r="C159" s="100">
        <v>656.58470474000001</v>
      </c>
      <c r="D159" s="100">
        <v>935</v>
      </c>
      <c r="E159" s="39"/>
      <c r="F159" s="51">
        <f>IF(C161=0,"",IF(C159="[for completion]","",C159/C161))</f>
        <v>0.12690177717781087</v>
      </c>
      <c r="G159" s="51">
        <f>IF(D161=0,"",IF(D159="[for completion]","",D159/D161))</f>
        <v>6.1887741593857556E-2</v>
      </c>
    </row>
    <row r="160" spans="1:7" x14ac:dyDescent="0.25">
      <c r="A160" s="25" t="s">
        <v>460</v>
      </c>
      <c r="B160" s="25" t="s">
        <v>761</v>
      </c>
      <c r="C160" s="100">
        <v>3100.1562474400002</v>
      </c>
      <c r="D160" s="100">
        <v>981</v>
      </c>
      <c r="E160" s="39"/>
      <c r="F160" s="51">
        <f>IF(C161=0,"",IF(C160="[for completion]","",C160/C161))</f>
        <v>0.59918443803045518</v>
      </c>
      <c r="G160" s="51">
        <f>IF(D161=0,"",IF(D160="[for completion]","",D160/D161))</f>
        <v>6.4932486100079428E-2</v>
      </c>
    </row>
    <row r="161" spans="1:7" x14ac:dyDescent="0.25">
      <c r="A161" s="25" t="s">
        <v>461</v>
      </c>
      <c r="B161" s="25" t="s">
        <v>70</v>
      </c>
      <c r="C161" s="101">
        <f>+SUM(C155:C160)</f>
        <v>5173.95988726</v>
      </c>
      <c r="D161" s="101">
        <f>+SUM(D155:D160)</f>
        <v>15108</v>
      </c>
      <c r="E161" s="39"/>
      <c r="F161" s="51">
        <f>IF(C161=0,"",IF(C161="[for completion]","",C161/C161))</f>
        <v>1</v>
      </c>
      <c r="G161" s="51">
        <f>IF(D161=0,"",IF(D161="[for completion]","",D161/D161))</f>
        <v>1</v>
      </c>
    </row>
    <row r="162" spans="1:7" ht="15" customHeight="1" x14ac:dyDescent="0.25">
      <c r="A162" s="44"/>
      <c r="B162" s="45" t="s">
        <v>462</v>
      </c>
      <c r="C162" s="44" t="s">
        <v>395</v>
      </c>
      <c r="D162" s="44" t="s">
        <v>396</v>
      </c>
      <c r="E162" s="44"/>
      <c r="F162" s="44" t="s">
        <v>270</v>
      </c>
      <c r="G162" s="44" t="s">
        <v>397</v>
      </c>
    </row>
    <row r="163" spans="1:7" x14ac:dyDescent="0.25">
      <c r="A163" s="25" t="s">
        <v>463</v>
      </c>
      <c r="B163" s="25" t="s">
        <v>410</v>
      </c>
      <c r="C163" s="78">
        <v>0.49890000000000001</v>
      </c>
      <c r="D163" s="101">
        <v>15108</v>
      </c>
      <c r="G163" s="25"/>
    </row>
    <row r="164" spans="1:7" x14ac:dyDescent="0.25">
      <c r="G164" s="25"/>
    </row>
    <row r="165" spans="1:7" x14ac:dyDescent="0.25">
      <c r="B165" s="42" t="s">
        <v>411</v>
      </c>
      <c r="G165" s="25"/>
    </row>
    <row r="166" spans="1:7" x14ac:dyDescent="0.25">
      <c r="A166" s="25" t="s">
        <v>464</v>
      </c>
      <c r="B166" s="25" t="s">
        <v>413</v>
      </c>
      <c r="C166" s="100">
        <v>2223.3221970900004</v>
      </c>
      <c r="D166" s="100">
        <v>10258</v>
      </c>
      <c r="F166" s="51">
        <f t="shared" ref="F166:F173" si="4">IF($C$174=0,"",IF(C166="[for completion]","",C166/$C$174))</f>
        <v>0.42971384501154608</v>
      </c>
      <c r="G166" s="51">
        <f t="shared" ref="G166:G173" si="5">IF($D$174=0,"",IF(D166="[for completion]","",D166/$D$174))</f>
        <v>0.67897802488747683</v>
      </c>
    </row>
    <row r="167" spans="1:7" x14ac:dyDescent="0.25">
      <c r="A167" s="25" t="s">
        <v>465</v>
      </c>
      <c r="B167" s="25" t="s">
        <v>415</v>
      </c>
      <c r="C167" s="100">
        <v>1038.04350602</v>
      </c>
      <c r="D167" s="100">
        <v>1883</v>
      </c>
      <c r="F167" s="51">
        <f t="shared" si="4"/>
        <v>0.20062844100821234</v>
      </c>
      <c r="G167" s="51">
        <f t="shared" si="5"/>
        <v>0.1246359544612126</v>
      </c>
    </row>
    <row r="168" spans="1:7" x14ac:dyDescent="0.25">
      <c r="A168" s="25" t="s">
        <v>466</v>
      </c>
      <c r="B168" s="25" t="s">
        <v>417</v>
      </c>
      <c r="C168" s="100">
        <v>812.49169612000003</v>
      </c>
      <c r="D168" s="100">
        <v>1334</v>
      </c>
      <c r="F168" s="51">
        <f t="shared" si="4"/>
        <v>0.1570347884065787</v>
      </c>
      <c r="G168" s="51">
        <f t="shared" si="5"/>
        <v>8.8297590680434204E-2</v>
      </c>
    </row>
    <row r="169" spans="1:7" x14ac:dyDescent="0.25">
      <c r="A169" s="25" t="s">
        <v>467</v>
      </c>
      <c r="B169" s="25" t="s">
        <v>419</v>
      </c>
      <c r="C169" s="100">
        <v>568.00864587000001</v>
      </c>
      <c r="D169" s="100">
        <v>838</v>
      </c>
      <c r="F169" s="51">
        <f t="shared" si="4"/>
        <v>0.10978218970514732</v>
      </c>
      <c r="G169" s="51">
        <f t="shared" si="5"/>
        <v>5.5467302091607093E-2</v>
      </c>
    </row>
    <row r="170" spans="1:7" x14ac:dyDescent="0.25">
      <c r="A170" s="25" t="s">
        <v>468</v>
      </c>
      <c r="B170" s="25" t="s">
        <v>421</v>
      </c>
      <c r="C170" s="100">
        <v>233.5695005</v>
      </c>
      <c r="D170" s="100">
        <v>327</v>
      </c>
      <c r="F170" s="51">
        <f t="shared" si="4"/>
        <v>4.5143276250580393E-2</v>
      </c>
      <c r="G170" s="51">
        <f t="shared" si="5"/>
        <v>2.1644162033359809E-2</v>
      </c>
    </row>
    <row r="171" spans="1:7" x14ac:dyDescent="0.25">
      <c r="A171" s="25" t="s">
        <v>469</v>
      </c>
      <c r="B171" s="25" t="s">
        <v>423</v>
      </c>
      <c r="C171" s="100">
        <v>57.192359580000002</v>
      </c>
      <c r="D171" s="100">
        <v>138</v>
      </c>
      <c r="F171" s="51">
        <f t="shared" si="4"/>
        <v>1.1053885384930504E-2</v>
      </c>
      <c r="G171" s="51">
        <f t="shared" si="5"/>
        <v>9.1342335186656073E-3</v>
      </c>
    </row>
    <row r="172" spans="1:7" x14ac:dyDescent="0.25">
      <c r="A172" s="25" t="s">
        <v>470</v>
      </c>
      <c r="B172" s="25" t="s">
        <v>425</v>
      </c>
      <c r="C172" s="100">
        <v>50.790154510000001</v>
      </c>
      <c r="D172" s="100">
        <v>83</v>
      </c>
      <c r="F172" s="51">
        <f t="shared" si="4"/>
        <v>9.8164956081438024E-3</v>
      </c>
      <c r="G172" s="51">
        <f t="shared" si="5"/>
        <v>5.493778130791634E-3</v>
      </c>
    </row>
    <row r="173" spans="1:7" x14ac:dyDescent="0.25">
      <c r="A173" s="25" t="s">
        <v>471</v>
      </c>
      <c r="B173" s="25" t="s">
        <v>427</v>
      </c>
      <c r="C173" s="100">
        <v>190.54182756999998</v>
      </c>
      <c r="D173" s="100">
        <v>247</v>
      </c>
      <c r="F173" s="51">
        <f t="shared" si="4"/>
        <v>3.6827078624860801E-2</v>
      </c>
      <c r="G173" s="51">
        <f t="shared" si="5"/>
        <v>1.6348954196452211E-2</v>
      </c>
    </row>
    <row r="174" spans="1:7" x14ac:dyDescent="0.25">
      <c r="A174" s="25" t="s">
        <v>472</v>
      </c>
      <c r="B174" s="52" t="s">
        <v>70</v>
      </c>
      <c r="C174" s="101">
        <f>+SUM(C166:C173)</f>
        <v>5173.9598872600009</v>
      </c>
      <c r="D174" s="101">
        <f>+SUM(D166:D173)</f>
        <v>15108</v>
      </c>
      <c r="F174" s="59">
        <f>SUM(F166:F173)</f>
        <v>0.99999999999999978</v>
      </c>
      <c r="G174" s="59">
        <f>SUM(G166:G173)</f>
        <v>1</v>
      </c>
    </row>
    <row r="175" spans="1:7" ht="15" customHeight="1" x14ac:dyDescent="0.25">
      <c r="A175" s="44"/>
      <c r="B175" s="45" t="s">
        <v>473</v>
      </c>
      <c r="C175" s="44" t="s">
        <v>395</v>
      </c>
      <c r="D175" s="44" t="s">
        <v>396</v>
      </c>
      <c r="E175" s="44"/>
      <c r="F175" s="44" t="s">
        <v>270</v>
      </c>
      <c r="G175" s="44" t="s">
        <v>397</v>
      </c>
    </row>
    <row r="176" spans="1:7" x14ac:dyDescent="0.25">
      <c r="A176" s="25" t="s">
        <v>474</v>
      </c>
      <c r="B176" s="25" t="s">
        <v>410</v>
      </c>
      <c r="C176" s="49" t="s">
        <v>550</v>
      </c>
      <c r="G176" s="25"/>
    </row>
    <row r="177" spans="1:7" x14ac:dyDescent="0.25">
      <c r="G177" s="25"/>
    </row>
    <row r="178" spans="1:7" x14ac:dyDescent="0.25">
      <c r="B178" s="42" t="s">
        <v>411</v>
      </c>
      <c r="C178" s="49"/>
      <c r="G178" s="25"/>
    </row>
    <row r="179" spans="1:7" x14ac:dyDescent="0.25">
      <c r="A179" s="25" t="s">
        <v>475</v>
      </c>
      <c r="B179" s="25" t="s">
        <v>413</v>
      </c>
      <c r="C179" s="49" t="s">
        <v>550</v>
      </c>
      <c r="D179" s="49" t="s">
        <v>550</v>
      </c>
      <c r="F179" s="51"/>
      <c r="G179" s="51"/>
    </row>
    <row r="180" spans="1:7" x14ac:dyDescent="0.25">
      <c r="A180" s="25" t="s">
        <v>476</v>
      </c>
      <c r="B180" s="25" t="s">
        <v>415</v>
      </c>
      <c r="C180" s="49" t="s">
        <v>550</v>
      </c>
      <c r="D180" s="49" t="s">
        <v>550</v>
      </c>
      <c r="F180" s="51"/>
      <c r="G180" s="51"/>
    </row>
    <row r="181" spans="1:7" x14ac:dyDescent="0.25">
      <c r="A181" s="25" t="s">
        <v>477</v>
      </c>
      <c r="B181" s="25" t="s">
        <v>417</v>
      </c>
      <c r="C181" s="49" t="s">
        <v>550</v>
      </c>
      <c r="D181" s="49" t="s">
        <v>550</v>
      </c>
      <c r="F181" s="51"/>
      <c r="G181" s="51"/>
    </row>
    <row r="182" spans="1:7" x14ac:dyDescent="0.25">
      <c r="A182" s="25" t="s">
        <v>478</v>
      </c>
      <c r="B182" s="25" t="s">
        <v>419</v>
      </c>
      <c r="C182" s="49" t="s">
        <v>550</v>
      </c>
      <c r="D182" s="49" t="s">
        <v>550</v>
      </c>
      <c r="F182" s="51"/>
      <c r="G182" s="51"/>
    </row>
    <row r="183" spans="1:7" x14ac:dyDescent="0.25">
      <c r="A183" s="25" t="s">
        <v>479</v>
      </c>
      <c r="B183" s="25" t="s">
        <v>421</v>
      </c>
      <c r="C183" s="49" t="s">
        <v>550</v>
      </c>
      <c r="D183" s="49" t="s">
        <v>550</v>
      </c>
      <c r="F183" s="51"/>
      <c r="G183" s="51"/>
    </row>
    <row r="184" spans="1:7" x14ac:dyDescent="0.25">
      <c r="A184" s="25" t="s">
        <v>480</v>
      </c>
      <c r="B184" s="25" t="s">
        <v>423</v>
      </c>
      <c r="C184" s="49" t="s">
        <v>550</v>
      </c>
      <c r="D184" s="49" t="s">
        <v>550</v>
      </c>
      <c r="F184" s="51"/>
      <c r="G184" s="51"/>
    </row>
    <row r="185" spans="1:7" x14ac:dyDescent="0.25">
      <c r="A185" s="25" t="s">
        <v>481</v>
      </c>
      <c r="B185" s="25" t="s">
        <v>425</v>
      </c>
      <c r="C185" s="49" t="s">
        <v>550</v>
      </c>
      <c r="D185" s="49" t="s">
        <v>550</v>
      </c>
      <c r="F185" s="51"/>
      <c r="G185" s="51"/>
    </row>
    <row r="186" spans="1:7" x14ac:dyDescent="0.25">
      <c r="A186" s="25" t="s">
        <v>482</v>
      </c>
      <c r="B186" s="25" t="s">
        <v>427</v>
      </c>
      <c r="C186" s="49" t="s">
        <v>550</v>
      </c>
      <c r="D186" s="49" t="s">
        <v>550</v>
      </c>
      <c r="F186" s="51"/>
      <c r="G186" s="51"/>
    </row>
    <row r="187" spans="1:7" x14ac:dyDescent="0.25">
      <c r="A187" s="25" t="s">
        <v>483</v>
      </c>
      <c r="B187" s="52" t="s">
        <v>70</v>
      </c>
      <c r="C187" s="49" t="s">
        <v>550</v>
      </c>
      <c r="D187" s="49" t="s">
        <v>550</v>
      </c>
      <c r="F187" s="59"/>
      <c r="G187" s="59"/>
    </row>
    <row r="188" spans="1:7" ht="15" customHeight="1" x14ac:dyDescent="0.25">
      <c r="A188" s="44"/>
      <c r="B188" s="45" t="s">
        <v>484</v>
      </c>
      <c r="C188" s="44" t="s">
        <v>485</v>
      </c>
      <c r="D188" s="44"/>
      <c r="E188" s="44"/>
      <c r="F188" s="44"/>
      <c r="G188" s="47"/>
    </row>
    <row r="189" spans="1:7" x14ac:dyDescent="0.25">
      <c r="A189" s="25" t="s">
        <v>486</v>
      </c>
      <c r="B189" s="42" t="s">
        <v>487</v>
      </c>
      <c r="C189" s="117">
        <v>6.4534466063830356E-2</v>
      </c>
      <c r="G189" s="25"/>
    </row>
    <row r="190" spans="1:7" x14ac:dyDescent="0.25">
      <c r="A190" s="25" t="s">
        <v>488</v>
      </c>
      <c r="B190" s="42" t="s">
        <v>489</v>
      </c>
      <c r="C190" s="117">
        <v>8.9059588814095592E-2</v>
      </c>
      <c r="G190" s="25"/>
    </row>
    <row r="191" spans="1:7" x14ac:dyDescent="0.25">
      <c r="A191" s="25" t="s">
        <v>490</v>
      </c>
      <c r="B191" s="42" t="s">
        <v>491</v>
      </c>
      <c r="C191" s="117">
        <v>0</v>
      </c>
      <c r="G191" s="25"/>
    </row>
    <row r="192" spans="1:7" x14ac:dyDescent="0.25">
      <c r="A192" s="25" t="s">
        <v>492</v>
      </c>
      <c r="B192" s="42" t="s">
        <v>493</v>
      </c>
      <c r="C192" s="117">
        <v>0</v>
      </c>
      <c r="G192" s="25"/>
    </row>
    <row r="193" spans="1:7" x14ac:dyDescent="0.25">
      <c r="A193" s="25" t="s">
        <v>494</v>
      </c>
      <c r="B193" s="42" t="s">
        <v>495</v>
      </c>
      <c r="C193" s="117">
        <v>0.4801326521426828</v>
      </c>
      <c r="G193" s="25"/>
    </row>
    <row r="194" spans="1:7" x14ac:dyDescent="0.25">
      <c r="A194" s="25" t="s">
        <v>496</v>
      </c>
      <c r="B194" s="42" t="s">
        <v>497</v>
      </c>
      <c r="C194" s="117">
        <v>0</v>
      </c>
      <c r="G194" s="25"/>
    </row>
    <row r="195" spans="1:7" x14ac:dyDescent="0.25">
      <c r="A195" s="25" t="s">
        <v>498</v>
      </c>
      <c r="B195" s="42" t="s">
        <v>499</v>
      </c>
      <c r="C195" s="117">
        <v>3.762395057977336E-3</v>
      </c>
      <c r="G195" s="25"/>
    </row>
    <row r="196" spans="1:7" x14ac:dyDescent="0.25">
      <c r="A196" s="25" t="s">
        <v>500</v>
      </c>
      <c r="B196" s="42" t="s">
        <v>501</v>
      </c>
      <c r="C196" s="117">
        <v>0.10461536540180756</v>
      </c>
      <c r="G196" s="25"/>
    </row>
    <row r="197" spans="1:7" x14ac:dyDescent="0.25">
      <c r="A197" s="25" t="s">
        <v>502</v>
      </c>
      <c r="B197" s="42" t="s">
        <v>503</v>
      </c>
      <c r="C197" s="117">
        <v>6.7155706399186374E-2</v>
      </c>
      <c r="G197" s="25"/>
    </row>
    <row r="198" spans="1:7" x14ac:dyDescent="0.25">
      <c r="A198" s="25" t="s">
        <v>504</v>
      </c>
      <c r="B198" s="42" t="s">
        <v>68</v>
      </c>
      <c r="C198" s="117">
        <v>0.19073982612041993</v>
      </c>
      <c r="G198" s="25"/>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86" location="'2. Harmonised Glossary'!A9" display="Breakdown by Interest Rate"/>
    <hyperlink ref="B100" location="'2. Harmonised Glossary'!A14" display="Non-Performing Loans (NPLs)"/>
    <hyperlink ref="B11" location="'2. Harmonised Glossary'!A12" display="Property Type Information"/>
    <hyperlink ref="B114" location="'2. Harmonised Glossary'!A288" display="Loan to Value (LTV) Information - Un-indexed"/>
    <hyperlink ref="B127" location="'2. Harmonised Glossary'!A11" display="Loan to Value (LTV) Information - Indexed"/>
    <hyperlink ref="B162" location="'2. Harmonised Glossary'!A11" display="Loan to Value (LTV) Information - Un-indexed"/>
    <hyperlink ref="B175"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89"/>
  <sheetViews>
    <sheetView tabSelected="1" workbookViewId="0">
      <selection activeCell="C61" sqref="C61"/>
    </sheetView>
  </sheetViews>
  <sheetFormatPr defaultColWidth="8.85546875" defaultRowHeight="15" outlineLevelRow="1" x14ac:dyDescent="0.25"/>
  <cols>
    <col min="1" max="1" width="13.28515625" style="25" customWidth="1"/>
    <col min="2" max="2" width="60.7109375" style="25" customWidth="1"/>
    <col min="3" max="7" width="41" style="25"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122"/>
  </cols>
  <sheetData>
    <row r="1" spans="1:13" s="122" customFormat="1" x14ac:dyDescent="0.25">
      <c r="A1" s="131"/>
      <c r="B1" s="49"/>
      <c r="C1" s="25"/>
      <c r="D1" s="25"/>
      <c r="E1" s="25"/>
      <c r="F1" s="25"/>
      <c r="G1" s="25"/>
      <c r="H1" s="25"/>
      <c r="I1" s="25"/>
      <c r="J1" s="25"/>
      <c r="K1" s="25"/>
      <c r="L1" s="25"/>
      <c r="M1" s="25"/>
    </row>
    <row r="2" spans="1:13" s="122" customFormat="1" x14ac:dyDescent="0.25">
      <c r="A2" s="123" t="s">
        <v>779</v>
      </c>
      <c r="B2" s="123"/>
      <c r="C2" s="23"/>
      <c r="D2" s="23"/>
      <c r="E2" s="23"/>
      <c r="F2" s="56"/>
      <c r="G2" s="56"/>
      <c r="H2" s="23"/>
      <c r="I2" s="123"/>
      <c r="J2" s="23"/>
      <c r="K2" s="23"/>
      <c r="L2" s="23"/>
      <c r="M2" s="23"/>
    </row>
    <row r="3" spans="1:13" s="122" customFormat="1" ht="15.75" thickBot="1" x14ac:dyDescent="0.3">
      <c r="A3" s="23"/>
      <c r="B3" s="24"/>
      <c r="C3" s="24"/>
      <c r="D3" s="23"/>
      <c r="E3" s="23"/>
      <c r="F3" s="23"/>
      <c r="G3" s="23"/>
      <c r="H3" s="23"/>
      <c r="I3" s="25"/>
      <c r="J3" s="25"/>
      <c r="K3" s="25"/>
      <c r="L3" s="23"/>
      <c r="M3" s="23"/>
    </row>
    <row r="4" spans="1:13" s="122" customFormat="1" ht="15.75" thickBot="1" x14ac:dyDescent="0.3">
      <c r="A4" s="124"/>
      <c r="B4" s="125" t="s">
        <v>22</v>
      </c>
      <c r="C4" s="28" t="s">
        <v>111</v>
      </c>
      <c r="D4" s="124"/>
      <c r="E4" s="124"/>
      <c r="F4" s="23"/>
      <c r="G4" s="23"/>
      <c r="H4" s="23"/>
      <c r="I4" s="25"/>
      <c r="J4" s="25"/>
      <c r="K4" s="25"/>
      <c r="L4" s="23"/>
      <c r="M4" s="23"/>
    </row>
    <row r="5" spans="1:13" s="122" customFormat="1" ht="15.75" thickBot="1" x14ac:dyDescent="0.3">
      <c r="A5" s="25"/>
      <c r="B5" s="25"/>
      <c r="C5" s="25"/>
      <c r="D5" s="25"/>
      <c r="E5" s="25"/>
      <c r="F5" s="25"/>
      <c r="G5" s="25"/>
      <c r="H5" s="23"/>
      <c r="I5" s="25"/>
      <c r="J5" s="25"/>
      <c r="K5" s="25"/>
      <c r="L5" s="23"/>
      <c r="M5" s="23"/>
    </row>
    <row r="6" spans="1:13" s="122" customFormat="1" x14ac:dyDescent="0.25">
      <c r="A6" s="126"/>
      <c r="B6" s="127" t="s">
        <v>780</v>
      </c>
      <c r="C6" s="126"/>
      <c r="D6" s="25"/>
      <c r="E6" s="31"/>
      <c r="F6" s="31"/>
      <c r="G6" s="31"/>
      <c r="H6" s="23"/>
      <c r="I6" s="25"/>
      <c r="J6" s="25"/>
      <c r="K6" s="25"/>
      <c r="L6" s="23"/>
      <c r="M6" s="23"/>
    </row>
    <row r="7" spans="1:13" s="122" customFormat="1" x14ac:dyDescent="0.25">
      <c r="A7" s="25"/>
      <c r="B7" s="128" t="s">
        <v>781</v>
      </c>
      <c r="C7" s="25"/>
      <c r="D7" s="25"/>
      <c r="E7" s="25"/>
      <c r="F7" s="25"/>
      <c r="G7" s="25"/>
      <c r="H7" s="23"/>
      <c r="I7" s="25"/>
      <c r="J7" s="25"/>
      <c r="K7" s="25"/>
      <c r="L7" s="23"/>
      <c r="M7" s="23"/>
    </row>
    <row r="8" spans="1:13" s="122" customFormat="1" x14ac:dyDescent="0.25">
      <c r="A8" s="25"/>
      <c r="B8" s="128" t="s">
        <v>782</v>
      </c>
      <c r="C8" s="25"/>
      <c r="D8" s="25"/>
      <c r="E8" s="25"/>
      <c r="F8" s="25"/>
      <c r="G8" s="25"/>
      <c r="H8" s="23"/>
      <c r="I8" s="25"/>
      <c r="J8" s="25"/>
      <c r="K8" s="25"/>
      <c r="L8" s="23"/>
      <c r="M8" s="23"/>
    </row>
    <row r="9" spans="1:13" s="122" customFormat="1" ht="15.75" thickBot="1" x14ac:dyDescent="0.3">
      <c r="A9" s="25"/>
      <c r="B9" s="129" t="s">
        <v>783</v>
      </c>
      <c r="C9" s="25"/>
      <c r="D9" s="25"/>
      <c r="E9" s="25"/>
      <c r="F9" s="25"/>
      <c r="G9" s="25"/>
      <c r="H9" s="23"/>
      <c r="I9" s="25"/>
      <c r="J9" s="25"/>
      <c r="K9" s="25"/>
      <c r="L9" s="23"/>
      <c r="M9" s="23"/>
    </row>
    <row r="10" spans="1:13" s="122" customFormat="1" x14ac:dyDescent="0.25">
      <c r="A10" s="25"/>
      <c r="B10" s="130"/>
      <c r="C10" s="25"/>
      <c r="D10" s="25"/>
      <c r="E10" s="25"/>
      <c r="F10" s="25"/>
      <c r="G10" s="25"/>
      <c r="H10" s="23"/>
      <c r="I10" s="25"/>
      <c r="J10" s="25"/>
      <c r="K10" s="25"/>
      <c r="L10" s="23"/>
      <c r="M10" s="23"/>
    </row>
    <row r="11" spans="1:13" s="122" customFormat="1" x14ac:dyDescent="0.25">
      <c r="A11" s="25"/>
      <c r="B11" s="130"/>
      <c r="C11" s="25"/>
      <c r="D11" s="25"/>
      <c r="E11" s="25"/>
      <c r="F11" s="25"/>
      <c r="G11" s="25"/>
      <c r="H11" s="23"/>
      <c r="I11" s="25"/>
      <c r="J11" s="25"/>
      <c r="K11" s="25"/>
      <c r="L11" s="23"/>
      <c r="M11" s="23"/>
    </row>
    <row r="12" spans="1:13" s="122" customFormat="1" x14ac:dyDescent="0.25">
      <c r="A12" s="81" t="s">
        <v>32</v>
      </c>
      <c r="B12" s="81" t="s">
        <v>784</v>
      </c>
      <c r="C12" s="37"/>
      <c r="D12" s="37"/>
      <c r="E12" s="37"/>
      <c r="F12" s="37"/>
      <c r="G12" s="37"/>
      <c r="H12" s="23"/>
      <c r="I12" s="25"/>
      <c r="J12" s="25"/>
      <c r="K12" s="25"/>
      <c r="L12" s="23"/>
      <c r="M12" s="23"/>
    </row>
    <row r="13" spans="1:13" s="122" customFormat="1" ht="15" customHeight="1" x14ac:dyDescent="0.25">
      <c r="A13" s="44"/>
      <c r="B13" s="45" t="s">
        <v>785</v>
      </c>
      <c r="C13" s="44" t="s">
        <v>786</v>
      </c>
      <c r="D13" s="44" t="s">
        <v>787</v>
      </c>
      <c r="E13" s="46"/>
      <c r="F13" s="47"/>
      <c r="G13" s="47"/>
      <c r="H13" s="23"/>
      <c r="I13" s="25"/>
      <c r="J13" s="25"/>
      <c r="K13" s="25"/>
      <c r="L13" s="23"/>
      <c r="M13" s="23"/>
    </row>
    <row r="14" spans="1:13" s="122" customFormat="1" x14ac:dyDescent="0.25">
      <c r="A14" s="25" t="s">
        <v>788</v>
      </c>
      <c r="B14" s="42" t="s">
        <v>789</v>
      </c>
      <c r="C14" s="120"/>
      <c r="D14" s="120"/>
      <c r="E14" s="31"/>
      <c r="F14" s="31"/>
      <c r="G14" s="31"/>
      <c r="H14" s="23"/>
      <c r="I14" s="25"/>
      <c r="J14" s="25"/>
      <c r="K14" s="25"/>
      <c r="L14" s="23"/>
      <c r="M14" s="23"/>
    </row>
    <row r="15" spans="1:13" s="122" customFormat="1" x14ac:dyDescent="0.25">
      <c r="A15" s="25" t="s">
        <v>790</v>
      </c>
      <c r="B15" s="42" t="s">
        <v>791</v>
      </c>
      <c r="C15" s="25"/>
      <c r="D15" s="25"/>
      <c r="E15" s="31"/>
      <c r="F15" s="31"/>
      <c r="G15" s="31"/>
      <c r="H15" s="23"/>
      <c r="I15" s="25"/>
      <c r="J15" s="25"/>
      <c r="K15" s="25"/>
      <c r="L15" s="23"/>
      <c r="M15" s="23"/>
    </row>
    <row r="16" spans="1:13" s="122" customFormat="1" x14ac:dyDescent="0.25">
      <c r="A16" s="25" t="s">
        <v>792</v>
      </c>
      <c r="B16" s="42" t="s">
        <v>793</v>
      </c>
      <c r="C16" s="25" t="s">
        <v>862</v>
      </c>
      <c r="D16" s="25"/>
      <c r="E16" s="31"/>
      <c r="F16" s="31"/>
      <c r="G16" s="31"/>
      <c r="H16" s="23"/>
      <c r="I16" s="25"/>
      <c r="J16" s="25"/>
      <c r="K16" s="25"/>
      <c r="L16" s="23"/>
      <c r="M16" s="23"/>
    </row>
    <row r="17" spans="1:13" s="122" customFormat="1" x14ac:dyDescent="0.25">
      <c r="A17" s="25" t="s">
        <v>794</v>
      </c>
      <c r="B17" s="42" t="s">
        <v>795</v>
      </c>
      <c r="C17" s="25"/>
      <c r="D17" s="25"/>
      <c r="E17" s="31"/>
      <c r="F17" s="31"/>
      <c r="G17" s="31"/>
      <c r="H17" s="23"/>
      <c r="I17" s="25"/>
      <c r="J17" s="25"/>
      <c r="K17" s="25"/>
      <c r="L17" s="23"/>
      <c r="M17" s="23"/>
    </row>
    <row r="18" spans="1:13" s="122" customFormat="1" x14ac:dyDescent="0.25">
      <c r="A18" s="25" t="s">
        <v>796</v>
      </c>
      <c r="B18" s="42" t="s">
        <v>797</v>
      </c>
      <c r="C18" s="25"/>
      <c r="D18" s="25"/>
      <c r="E18" s="31"/>
      <c r="F18" s="31"/>
      <c r="G18" s="31"/>
      <c r="H18" s="23"/>
      <c r="I18" s="25"/>
      <c r="J18" s="25"/>
      <c r="K18" s="25"/>
      <c r="L18" s="23"/>
      <c r="M18" s="23"/>
    </row>
    <row r="19" spans="1:13" s="122" customFormat="1" x14ac:dyDescent="0.25">
      <c r="A19" s="25" t="s">
        <v>798</v>
      </c>
      <c r="B19" s="42" t="s">
        <v>799</v>
      </c>
      <c r="C19" s="25"/>
      <c r="D19" s="25"/>
      <c r="E19" s="31"/>
      <c r="F19" s="31"/>
      <c r="G19" s="31"/>
      <c r="H19" s="23"/>
      <c r="I19" s="25"/>
      <c r="J19" s="25"/>
      <c r="K19" s="25"/>
      <c r="L19" s="23"/>
      <c r="M19" s="23"/>
    </row>
    <row r="20" spans="1:13" s="122" customFormat="1" x14ac:dyDescent="0.25">
      <c r="A20" s="25" t="s">
        <v>800</v>
      </c>
      <c r="B20" s="42" t="s">
        <v>801</v>
      </c>
      <c r="C20" s="25"/>
      <c r="D20" s="25"/>
      <c r="E20" s="31"/>
      <c r="F20" s="31"/>
      <c r="G20" s="31"/>
      <c r="H20" s="23"/>
      <c r="I20" s="25"/>
      <c r="J20" s="25"/>
      <c r="K20" s="25"/>
      <c r="L20" s="23"/>
      <c r="M20" s="23"/>
    </row>
    <row r="21" spans="1:13" s="122" customFormat="1" x14ac:dyDescent="0.25">
      <c r="A21" s="25" t="s">
        <v>802</v>
      </c>
      <c r="B21" s="42" t="s">
        <v>803</v>
      </c>
      <c r="C21" s="25" t="s">
        <v>862</v>
      </c>
      <c r="D21" s="25"/>
      <c r="E21" s="31"/>
      <c r="F21" s="31"/>
      <c r="G21" s="31"/>
      <c r="H21" s="23"/>
      <c r="I21" s="25"/>
      <c r="J21" s="25"/>
      <c r="K21" s="25"/>
      <c r="L21" s="23"/>
      <c r="M21" s="23"/>
    </row>
    <row r="22" spans="1:13" s="122" customFormat="1" x14ac:dyDescent="0.25">
      <c r="A22" s="25" t="s">
        <v>804</v>
      </c>
      <c r="B22" s="42" t="s">
        <v>805</v>
      </c>
      <c r="C22" s="25"/>
      <c r="D22" s="25"/>
      <c r="E22" s="31"/>
      <c r="F22" s="31"/>
      <c r="G22" s="31"/>
      <c r="H22" s="23"/>
      <c r="I22" s="25"/>
      <c r="J22" s="25"/>
      <c r="K22" s="25"/>
      <c r="L22" s="23"/>
      <c r="M22" s="23"/>
    </row>
    <row r="23" spans="1:13" s="122" customFormat="1" x14ac:dyDescent="0.25">
      <c r="A23" s="25" t="s">
        <v>806</v>
      </c>
      <c r="B23" s="42" t="s">
        <v>807</v>
      </c>
      <c r="C23" s="25"/>
      <c r="D23" s="25"/>
      <c r="E23" s="31"/>
      <c r="F23" s="31"/>
      <c r="G23" s="31"/>
      <c r="H23" s="23"/>
      <c r="I23" s="25"/>
      <c r="J23" s="25"/>
      <c r="K23" s="25"/>
      <c r="L23" s="23"/>
      <c r="M23" s="23"/>
    </row>
    <row r="24" spans="1:13" s="122" customFormat="1" hidden="1" outlineLevel="1" x14ac:dyDescent="0.25">
      <c r="A24" s="25" t="s">
        <v>808</v>
      </c>
      <c r="B24" s="42" t="s">
        <v>809</v>
      </c>
      <c r="C24" s="25" t="s">
        <v>34</v>
      </c>
      <c r="D24" s="25" t="s">
        <v>34</v>
      </c>
      <c r="E24" s="31"/>
      <c r="F24" s="31"/>
      <c r="G24" s="31"/>
      <c r="H24" s="23"/>
      <c r="I24" s="25"/>
      <c r="J24" s="25"/>
      <c r="K24" s="25"/>
      <c r="L24" s="23"/>
      <c r="M24" s="23"/>
    </row>
    <row r="25" spans="1:13" s="122" customFormat="1" hidden="1" outlineLevel="1" x14ac:dyDescent="0.25">
      <c r="A25" s="25" t="s">
        <v>810</v>
      </c>
      <c r="B25" s="42" t="s">
        <v>811</v>
      </c>
      <c r="C25" s="25" t="s">
        <v>34</v>
      </c>
      <c r="D25" s="25" t="s">
        <v>34</v>
      </c>
      <c r="E25" s="31"/>
      <c r="F25" s="31"/>
      <c r="G25" s="31"/>
      <c r="H25" s="23"/>
      <c r="I25" s="25"/>
      <c r="J25" s="25"/>
      <c r="K25" s="25"/>
      <c r="L25" s="23"/>
      <c r="M25" s="23"/>
    </row>
    <row r="26" spans="1:13" s="122" customFormat="1" hidden="1" outlineLevel="1" x14ac:dyDescent="0.25">
      <c r="A26" s="25" t="s">
        <v>812</v>
      </c>
      <c r="B26" s="40"/>
      <c r="C26" s="25"/>
      <c r="D26" s="25"/>
      <c r="E26" s="31"/>
      <c r="F26" s="31"/>
      <c r="G26" s="31"/>
      <c r="H26" s="23"/>
      <c r="I26" s="25"/>
      <c r="J26" s="25"/>
      <c r="K26" s="25"/>
      <c r="L26" s="23"/>
      <c r="M26" s="23"/>
    </row>
    <row r="27" spans="1:13" s="122" customFormat="1" hidden="1" outlineLevel="1" x14ac:dyDescent="0.25">
      <c r="A27" s="25" t="s">
        <v>813</v>
      </c>
      <c r="B27" s="40"/>
      <c r="C27" s="25"/>
      <c r="D27" s="25"/>
      <c r="E27" s="31"/>
      <c r="F27" s="31"/>
      <c r="G27" s="31"/>
      <c r="H27" s="23"/>
      <c r="I27" s="25"/>
      <c r="J27" s="25"/>
      <c r="K27" s="25"/>
      <c r="L27" s="23"/>
      <c r="M27" s="23"/>
    </row>
    <row r="28" spans="1:13" s="122" customFormat="1" hidden="1" outlineLevel="1" x14ac:dyDescent="0.25">
      <c r="A28" s="25" t="s">
        <v>814</v>
      </c>
      <c r="B28" s="40"/>
      <c r="C28" s="25"/>
      <c r="D28" s="25"/>
      <c r="E28" s="31"/>
      <c r="F28" s="31"/>
      <c r="G28" s="31"/>
      <c r="H28" s="23"/>
      <c r="I28" s="25"/>
      <c r="J28" s="25"/>
      <c r="K28" s="25"/>
      <c r="L28" s="23"/>
      <c r="M28" s="23"/>
    </row>
    <row r="29" spans="1:13" s="122" customFormat="1" hidden="1" outlineLevel="1" x14ac:dyDescent="0.25">
      <c r="A29" s="25" t="s">
        <v>815</v>
      </c>
      <c r="B29" s="40"/>
      <c r="C29" s="25"/>
      <c r="D29" s="25"/>
      <c r="E29" s="31"/>
      <c r="F29" s="31"/>
      <c r="G29" s="31"/>
      <c r="H29" s="23"/>
      <c r="I29" s="25"/>
      <c r="J29" s="25"/>
      <c r="K29" s="25"/>
      <c r="L29" s="23"/>
      <c r="M29" s="23"/>
    </row>
    <row r="30" spans="1:13" s="122" customFormat="1" hidden="1" outlineLevel="1" x14ac:dyDescent="0.25">
      <c r="A30" s="25" t="s">
        <v>816</v>
      </c>
      <c r="B30" s="40"/>
      <c r="C30" s="25"/>
      <c r="D30" s="25"/>
      <c r="E30" s="31"/>
      <c r="F30" s="31"/>
      <c r="G30" s="31"/>
      <c r="H30" s="23"/>
      <c r="I30" s="25"/>
      <c r="J30" s="25"/>
      <c r="K30" s="25"/>
      <c r="L30" s="23"/>
      <c r="M30" s="23"/>
    </row>
    <row r="31" spans="1:13" s="122" customFormat="1" hidden="1" outlineLevel="1" x14ac:dyDescent="0.25">
      <c r="A31" s="25" t="s">
        <v>817</v>
      </c>
      <c r="B31" s="40"/>
      <c r="C31" s="25"/>
      <c r="D31" s="25"/>
      <c r="E31" s="31"/>
      <c r="F31" s="31"/>
      <c r="G31" s="31"/>
      <c r="H31" s="23"/>
      <c r="I31" s="25"/>
      <c r="J31" s="25"/>
      <c r="K31" s="25"/>
      <c r="L31" s="23"/>
      <c r="M31" s="23"/>
    </row>
    <row r="32" spans="1:13" s="122" customFormat="1" hidden="1" outlineLevel="1" x14ac:dyDescent="0.25">
      <c r="A32" s="25" t="s">
        <v>818</v>
      </c>
      <c r="B32" s="40"/>
      <c r="C32" s="25"/>
      <c r="D32" s="25"/>
      <c r="E32" s="31"/>
      <c r="F32" s="31"/>
      <c r="G32" s="31"/>
      <c r="H32" s="23"/>
      <c r="I32" s="25"/>
      <c r="J32" s="25"/>
      <c r="K32" s="25"/>
      <c r="L32" s="23"/>
      <c r="M32" s="23"/>
    </row>
    <row r="33" spans="1:14" hidden="1" outlineLevel="1" x14ac:dyDescent="0.25">
      <c r="A33" s="25" t="s">
        <v>819</v>
      </c>
      <c r="B33" s="40"/>
      <c r="E33" s="31"/>
      <c r="F33" s="31"/>
      <c r="G33" s="31"/>
      <c r="H33" s="23"/>
      <c r="L33" s="23"/>
      <c r="M33" s="23"/>
      <c r="N33" s="122"/>
    </row>
    <row r="34" spans="1:14" collapsed="1" x14ac:dyDescent="0.25">
      <c r="A34" s="37"/>
      <c r="B34" s="81" t="s">
        <v>782</v>
      </c>
      <c r="C34" s="37"/>
      <c r="D34" s="37"/>
      <c r="E34" s="37"/>
      <c r="F34" s="37"/>
      <c r="G34" s="37"/>
      <c r="H34" s="23"/>
      <c r="L34" s="23"/>
      <c r="M34" s="23"/>
      <c r="N34" s="122"/>
    </row>
    <row r="35" spans="1:14" ht="15" customHeight="1" x14ac:dyDescent="0.25">
      <c r="A35" s="44"/>
      <c r="B35" s="45" t="s">
        <v>820</v>
      </c>
      <c r="C35" s="44" t="s">
        <v>787</v>
      </c>
      <c r="D35" s="44" t="s">
        <v>821</v>
      </c>
      <c r="E35" s="47"/>
      <c r="F35" s="47"/>
      <c r="G35" s="47"/>
      <c r="H35" s="23"/>
      <c r="L35" s="23"/>
      <c r="M35" s="23"/>
      <c r="N35" s="122"/>
    </row>
    <row r="36" spans="1:14" x14ac:dyDescent="0.25">
      <c r="A36" s="25" t="s">
        <v>822</v>
      </c>
      <c r="B36" s="42" t="s">
        <v>863</v>
      </c>
      <c r="C36" s="120" t="s">
        <v>864</v>
      </c>
      <c r="D36" s="120" t="s">
        <v>864</v>
      </c>
      <c r="E36" s="120"/>
      <c r="F36" s="121"/>
      <c r="G36" s="121"/>
      <c r="H36" s="23"/>
      <c r="L36" s="23"/>
      <c r="M36" s="23"/>
      <c r="N36" s="122"/>
    </row>
    <row r="37" spans="1:14" x14ac:dyDescent="0.25">
      <c r="A37" s="25" t="s">
        <v>823</v>
      </c>
      <c r="B37" s="42" t="s">
        <v>824</v>
      </c>
      <c r="C37" s="120" t="s">
        <v>864</v>
      </c>
      <c r="D37" s="25" t="s">
        <v>864</v>
      </c>
      <c r="H37" s="23"/>
      <c r="L37" s="23"/>
      <c r="M37" s="23"/>
      <c r="N37" s="122"/>
    </row>
    <row r="38" spans="1:14" hidden="1" outlineLevel="1" x14ac:dyDescent="0.25">
      <c r="A38" s="25" t="s">
        <v>825</v>
      </c>
      <c r="B38" s="42"/>
      <c r="E38" s="42"/>
      <c r="F38" s="42"/>
      <c r="G38" s="42"/>
      <c r="H38" s="23"/>
      <c r="L38" s="23"/>
      <c r="M38" s="23"/>
      <c r="N38" s="122"/>
    </row>
    <row r="39" spans="1:14" hidden="1" outlineLevel="1" x14ac:dyDescent="0.25">
      <c r="A39" s="25" t="s">
        <v>826</v>
      </c>
      <c r="B39" s="42"/>
      <c r="E39" s="42"/>
      <c r="F39" s="42"/>
      <c r="G39" s="42"/>
      <c r="H39" s="23"/>
      <c r="L39" s="23"/>
      <c r="M39" s="23"/>
      <c r="N39" s="122"/>
    </row>
    <row r="40" spans="1:14" hidden="1" outlineLevel="1" x14ac:dyDescent="0.25">
      <c r="A40" s="25" t="s">
        <v>827</v>
      </c>
      <c r="B40" s="42"/>
      <c r="E40" s="42"/>
      <c r="F40" s="42"/>
      <c r="G40" s="42"/>
      <c r="H40" s="23"/>
      <c r="L40" s="23"/>
      <c r="M40" s="23"/>
      <c r="N40" s="122"/>
    </row>
    <row r="41" spans="1:14" hidden="1" outlineLevel="1" x14ac:dyDescent="0.25">
      <c r="A41" s="25" t="s">
        <v>828</v>
      </c>
      <c r="B41" s="42"/>
      <c r="E41" s="42"/>
      <c r="F41" s="42"/>
      <c r="G41" s="42"/>
      <c r="H41" s="23"/>
      <c r="L41" s="23"/>
      <c r="M41" s="23"/>
      <c r="N41" s="122"/>
    </row>
    <row r="42" spans="1:14" hidden="1" outlineLevel="1" x14ac:dyDescent="0.25">
      <c r="A42" s="25" t="s">
        <v>829</v>
      </c>
      <c r="B42" s="42"/>
      <c r="E42" s="42"/>
      <c r="F42" s="42"/>
      <c r="G42" s="42"/>
      <c r="H42" s="23"/>
      <c r="L42" s="23"/>
      <c r="M42" s="23"/>
    </row>
    <row r="43" spans="1:14" hidden="1" outlineLevel="1" x14ac:dyDescent="0.25">
      <c r="A43" s="25" t="s">
        <v>830</v>
      </c>
      <c r="B43" s="42"/>
      <c r="E43" s="42"/>
      <c r="F43" s="42"/>
      <c r="G43" s="42"/>
      <c r="H43" s="23"/>
      <c r="L43" s="23"/>
      <c r="M43" s="23"/>
    </row>
    <row r="44" spans="1:14" hidden="1" outlineLevel="1" x14ac:dyDescent="0.25">
      <c r="A44" s="25" t="s">
        <v>831</v>
      </c>
      <c r="B44" s="42"/>
      <c r="E44" s="42"/>
      <c r="F44" s="42"/>
      <c r="G44" s="42"/>
      <c r="H44" s="23"/>
      <c r="L44" s="23"/>
      <c r="M44" s="23"/>
    </row>
    <row r="45" spans="1:14" hidden="1" outlineLevel="1" x14ac:dyDescent="0.25">
      <c r="A45" s="25" t="s">
        <v>832</v>
      </c>
      <c r="B45" s="42"/>
      <c r="E45" s="42"/>
      <c r="F45" s="42"/>
      <c r="G45" s="42"/>
      <c r="H45" s="23"/>
      <c r="L45" s="23"/>
      <c r="M45" s="23"/>
    </row>
    <row r="46" spans="1:14" hidden="1" outlineLevel="1" x14ac:dyDescent="0.25">
      <c r="A46" s="25" t="s">
        <v>833</v>
      </c>
      <c r="B46" s="42"/>
      <c r="E46" s="42"/>
      <c r="F46" s="42"/>
      <c r="G46" s="42"/>
      <c r="H46" s="23"/>
      <c r="L46" s="23"/>
      <c r="M46" s="23"/>
    </row>
    <row r="47" spans="1:14" hidden="1" outlineLevel="1" x14ac:dyDescent="0.25">
      <c r="A47" s="25" t="s">
        <v>834</v>
      </c>
      <c r="B47" s="42"/>
      <c r="E47" s="42"/>
      <c r="F47" s="42"/>
      <c r="G47" s="42"/>
      <c r="H47" s="23"/>
      <c r="L47" s="23"/>
      <c r="M47" s="23"/>
    </row>
    <row r="48" spans="1:14" hidden="1" outlineLevel="1" x14ac:dyDescent="0.25">
      <c r="A48" s="25" t="s">
        <v>835</v>
      </c>
      <c r="B48" s="42"/>
      <c r="E48" s="42"/>
      <c r="F48" s="42"/>
      <c r="G48" s="42"/>
      <c r="H48" s="23"/>
      <c r="L48" s="23"/>
      <c r="M48" s="23"/>
    </row>
    <row r="49" spans="1:14" hidden="1" outlineLevel="1" x14ac:dyDescent="0.25">
      <c r="A49" s="25" t="s">
        <v>836</v>
      </c>
      <c r="B49" s="42"/>
      <c r="E49" s="42"/>
      <c r="F49" s="42"/>
      <c r="G49" s="42"/>
      <c r="H49" s="23"/>
      <c r="L49" s="23"/>
      <c r="M49" s="23"/>
    </row>
    <row r="50" spans="1:14" hidden="1" outlineLevel="1" x14ac:dyDescent="0.25">
      <c r="A50" s="25" t="s">
        <v>837</v>
      </c>
      <c r="B50" s="42"/>
      <c r="E50" s="42"/>
      <c r="F50" s="42"/>
      <c r="G50" s="42"/>
      <c r="H50" s="23"/>
      <c r="L50" s="23"/>
      <c r="M50" s="23"/>
    </row>
    <row r="51" spans="1:14" collapsed="1" x14ac:dyDescent="0.25">
      <c r="A51" s="37"/>
      <c r="B51" s="81" t="s">
        <v>783</v>
      </c>
      <c r="C51" s="37"/>
      <c r="D51" s="37"/>
      <c r="E51" s="37"/>
      <c r="F51" s="37"/>
      <c r="G51" s="37"/>
      <c r="H51" s="23"/>
    </row>
    <row r="52" spans="1:14" ht="15" customHeight="1" x14ac:dyDescent="0.25">
      <c r="A52" s="44"/>
      <c r="B52" s="45" t="s">
        <v>838</v>
      </c>
      <c r="C52" s="44" t="s">
        <v>839</v>
      </c>
      <c r="D52" s="44" t="s">
        <v>840</v>
      </c>
      <c r="E52" s="47" t="s">
        <v>841</v>
      </c>
      <c r="F52" s="47" t="s">
        <v>842</v>
      </c>
      <c r="G52" s="47" t="s">
        <v>843</v>
      </c>
      <c r="H52" s="122"/>
      <c r="I52" s="122"/>
      <c r="J52" s="122"/>
      <c r="K52" s="122"/>
      <c r="L52" s="122"/>
      <c r="M52" s="122"/>
      <c r="N52" s="122"/>
    </row>
    <row r="53" spans="1:14" x14ac:dyDescent="0.25">
      <c r="A53" s="25" t="s">
        <v>844</v>
      </c>
      <c r="B53" s="49" t="s">
        <v>845</v>
      </c>
      <c r="C53" s="49">
        <v>88</v>
      </c>
      <c r="D53" s="49">
        <v>50</v>
      </c>
      <c r="E53" s="49" t="s">
        <v>547</v>
      </c>
      <c r="F53" s="49" t="s">
        <v>547</v>
      </c>
      <c r="G53" s="49">
        <v>81</v>
      </c>
      <c r="H53" s="23"/>
    </row>
    <row r="54" spans="1:14" x14ac:dyDescent="0.25">
      <c r="A54" s="25" t="s">
        <v>846</v>
      </c>
      <c r="B54" s="49" t="s">
        <v>847</v>
      </c>
      <c r="C54" s="49">
        <v>238</v>
      </c>
      <c r="D54" s="49">
        <v>144</v>
      </c>
      <c r="E54" s="49" t="s">
        <v>547</v>
      </c>
      <c r="F54" s="49" t="s">
        <v>547</v>
      </c>
      <c r="G54" s="49">
        <v>219</v>
      </c>
      <c r="H54" s="23"/>
    </row>
    <row r="55" spans="1:14" x14ac:dyDescent="0.25">
      <c r="A55" s="44"/>
      <c r="B55" s="45" t="s">
        <v>848</v>
      </c>
      <c r="C55" s="44" t="s">
        <v>269</v>
      </c>
      <c r="D55" s="44" t="s">
        <v>270</v>
      </c>
      <c r="E55" s="47" t="s">
        <v>849</v>
      </c>
      <c r="F55" s="47" t="s">
        <v>850</v>
      </c>
      <c r="G55" s="47" t="s">
        <v>851</v>
      </c>
      <c r="H55" s="23"/>
      <c r="I55" s="122"/>
      <c r="J55" s="122"/>
      <c r="K55" s="122"/>
      <c r="L55" s="122"/>
      <c r="M55" s="122"/>
      <c r="N55" s="122"/>
    </row>
    <row r="56" spans="1:14" x14ac:dyDescent="0.25">
      <c r="A56" s="25" t="s">
        <v>852</v>
      </c>
      <c r="B56" s="49" t="s">
        <v>853</v>
      </c>
      <c r="C56" s="117">
        <v>0.97195940983747176</v>
      </c>
      <c r="D56" s="117">
        <v>0.9710690669213381</v>
      </c>
      <c r="E56" s="118" t="s">
        <v>547</v>
      </c>
      <c r="F56" s="118" t="s">
        <v>547</v>
      </c>
      <c r="G56" s="117">
        <v>0.96750000000000003</v>
      </c>
      <c r="H56" s="23"/>
      <c r="I56" s="122"/>
      <c r="J56" s="122"/>
      <c r="K56" s="122"/>
      <c r="L56" s="122"/>
      <c r="M56" s="122"/>
      <c r="N56" s="122"/>
    </row>
    <row r="57" spans="1:14" x14ac:dyDescent="0.25">
      <c r="A57" s="25" t="s">
        <v>854</v>
      </c>
      <c r="B57" s="49" t="s">
        <v>855</v>
      </c>
      <c r="C57" s="117">
        <v>4.0073374215536849E-3</v>
      </c>
      <c r="D57" s="117">
        <v>3.0025265944276431E-3</v>
      </c>
      <c r="E57" s="118" t="s">
        <v>547</v>
      </c>
      <c r="F57" s="118" t="s">
        <v>547</v>
      </c>
      <c r="G57" s="117">
        <v>4.5999999999999999E-3</v>
      </c>
      <c r="H57" s="23"/>
      <c r="I57" s="122"/>
      <c r="J57" s="122"/>
      <c r="K57" s="122"/>
      <c r="L57" s="122"/>
      <c r="M57" s="122"/>
      <c r="N57" s="122"/>
    </row>
    <row r="58" spans="1:14" x14ac:dyDescent="0.25">
      <c r="A58" s="25" t="s">
        <v>856</v>
      </c>
      <c r="B58" s="49" t="s">
        <v>857</v>
      </c>
      <c r="C58" s="117">
        <v>4.2719556138131262E-3</v>
      </c>
      <c r="D58" s="117">
        <v>3.6163223638575066E-3</v>
      </c>
      <c r="E58" s="118" t="s">
        <v>547</v>
      </c>
      <c r="F58" s="118" t="s">
        <v>547</v>
      </c>
      <c r="G58" s="117">
        <v>5.0000000000000001E-3</v>
      </c>
      <c r="H58" s="23"/>
      <c r="I58" s="122"/>
      <c r="J58" s="122"/>
      <c r="K58" s="122"/>
      <c r="L58" s="122"/>
      <c r="M58" s="122"/>
      <c r="N58" s="122"/>
    </row>
    <row r="59" spans="1:14" x14ac:dyDescent="0.25">
      <c r="A59" s="25" t="s">
        <v>858</v>
      </c>
      <c r="B59" s="49" t="s">
        <v>859</v>
      </c>
      <c r="C59" s="117">
        <v>2.0822288173496738E-3</v>
      </c>
      <c r="D59" s="117">
        <v>1.5367363669706875E-3</v>
      </c>
      <c r="E59" s="118" t="s">
        <v>547</v>
      </c>
      <c r="F59" s="118" t="s">
        <v>547</v>
      </c>
      <c r="G59" s="117">
        <v>2.7000000000000001E-3</v>
      </c>
      <c r="H59" s="23"/>
      <c r="I59" s="122"/>
      <c r="J59" s="122"/>
      <c r="K59" s="122"/>
      <c r="L59" s="122"/>
      <c r="M59" s="122"/>
      <c r="N59" s="122"/>
    </row>
    <row r="60" spans="1:14" outlineLevel="1" x14ac:dyDescent="0.25">
      <c r="A60" s="25" t="s">
        <v>860</v>
      </c>
      <c r="B60" s="49" t="s">
        <v>861</v>
      </c>
      <c r="C60" s="117">
        <v>1.7679068309811644E-2</v>
      </c>
      <c r="D60" s="117">
        <v>2.0775347753406039E-2</v>
      </c>
      <c r="E60" s="118" t="s">
        <v>547</v>
      </c>
      <c r="F60" s="118" t="s">
        <v>547</v>
      </c>
      <c r="G60" s="117">
        <v>2.0199999999999999E-2</v>
      </c>
      <c r="H60" s="23"/>
      <c r="I60" s="122"/>
      <c r="J60" s="122"/>
      <c r="K60" s="122"/>
      <c r="L60" s="122"/>
      <c r="M60" s="122"/>
      <c r="N60" s="122"/>
    </row>
    <row r="61" spans="1:14" x14ac:dyDescent="0.25">
      <c r="H61" s="23"/>
      <c r="I61" s="122"/>
      <c r="J61" s="122"/>
      <c r="K61" s="122"/>
      <c r="L61" s="122"/>
      <c r="M61" s="122"/>
      <c r="N61" s="122"/>
    </row>
    <row r="62" spans="1:14" x14ac:dyDescent="0.25">
      <c r="H62" s="23"/>
      <c r="I62" s="122"/>
      <c r="J62" s="122"/>
      <c r="K62" s="122"/>
      <c r="L62" s="122"/>
      <c r="M62" s="122"/>
      <c r="N62" s="122"/>
    </row>
    <row r="63" spans="1:14" x14ac:dyDescent="0.25">
      <c r="H63" s="23"/>
      <c r="I63" s="122"/>
      <c r="J63" s="122"/>
      <c r="K63" s="122"/>
      <c r="L63" s="122"/>
      <c r="M63" s="122"/>
      <c r="N63" s="122"/>
    </row>
    <row r="64" spans="1:14" x14ac:dyDescent="0.25">
      <c r="H64" s="23"/>
      <c r="I64" s="122"/>
      <c r="J64" s="122"/>
      <c r="K64" s="122"/>
      <c r="L64" s="122"/>
      <c r="M64" s="122"/>
      <c r="N64" s="122"/>
    </row>
    <row r="65" spans="1:14" x14ac:dyDescent="0.25">
      <c r="H65" s="23"/>
      <c r="I65" s="122"/>
      <c r="J65" s="122"/>
      <c r="K65" s="122"/>
      <c r="L65" s="122"/>
      <c r="M65" s="122"/>
      <c r="N65" s="122"/>
    </row>
    <row r="66" spans="1:14" x14ac:dyDescent="0.25">
      <c r="A66" s="122"/>
      <c r="B66" s="122"/>
      <c r="C66" s="122"/>
      <c r="D66" s="122"/>
      <c r="E66" s="122"/>
      <c r="F66" s="122"/>
      <c r="G66" s="122"/>
      <c r="H66" s="23"/>
      <c r="I66" s="122"/>
      <c r="J66" s="122"/>
      <c r="K66" s="122"/>
      <c r="L66" s="122"/>
      <c r="M66" s="122"/>
      <c r="N66" s="122"/>
    </row>
    <row r="67" spans="1:14" x14ac:dyDescent="0.25">
      <c r="A67" s="122"/>
      <c r="B67" s="122"/>
      <c r="C67" s="122"/>
      <c r="D67" s="122"/>
      <c r="E67" s="122"/>
      <c r="F67" s="122"/>
      <c r="G67" s="122"/>
      <c r="H67" s="23"/>
      <c r="I67" s="122"/>
      <c r="J67" s="122"/>
      <c r="K67" s="122"/>
      <c r="L67" s="122"/>
      <c r="M67" s="122"/>
      <c r="N67" s="122"/>
    </row>
    <row r="68" spans="1:14" x14ac:dyDescent="0.25">
      <c r="A68" s="122"/>
      <c r="B68" s="122"/>
      <c r="C68" s="122"/>
      <c r="D68" s="122"/>
      <c r="E68" s="122"/>
      <c r="F68" s="122"/>
      <c r="G68" s="122"/>
      <c r="H68" s="23"/>
      <c r="I68" s="122"/>
      <c r="J68" s="122"/>
      <c r="K68" s="122"/>
      <c r="L68" s="122"/>
      <c r="M68" s="122"/>
      <c r="N68" s="122"/>
    </row>
    <row r="69" spans="1:14" x14ac:dyDescent="0.25">
      <c r="A69" s="122"/>
      <c r="B69" s="122"/>
      <c r="C69" s="122"/>
      <c r="D69" s="122"/>
      <c r="E69" s="122"/>
      <c r="F69" s="122"/>
      <c r="G69" s="122"/>
      <c r="H69" s="23"/>
      <c r="I69" s="122"/>
      <c r="J69" s="122"/>
      <c r="K69" s="122"/>
      <c r="L69" s="122"/>
      <c r="M69" s="122"/>
      <c r="N69" s="122"/>
    </row>
    <row r="70" spans="1:14" x14ac:dyDescent="0.25">
      <c r="A70" s="122"/>
      <c r="B70" s="122"/>
      <c r="C70" s="122"/>
      <c r="D70" s="122"/>
      <c r="E70" s="122"/>
      <c r="F70" s="122"/>
      <c r="G70" s="122"/>
      <c r="H70" s="23"/>
      <c r="I70" s="122"/>
      <c r="J70" s="122"/>
      <c r="K70" s="122"/>
      <c r="L70" s="122"/>
      <c r="M70" s="122"/>
      <c r="N70" s="122"/>
    </row>
    <row r="71" spans="1:14" x14ac:dyDescent="0.25">
      <c r="A71" s="122"/>
      <c r="B71" s="122"/>
      <c r="C71" s="122"/>
      <c r="D71" s="122"/>
      <c r="E71" s="122"/>
      <c r="F71" s="122"/>
      <c r="G71" s="122"/>
      <c r="H71" s="23"/>
      <c r="I71" s="122"/>
      <c r="J71" s="122"/>
      <c r="K71" s="122"/>
      <c r="L71" s="122"/>
      <c r="M71" s="122"/>
      <c r="N71" s="122"/>
    </row>
    <row r="72" spans="1:14" x14ac:dyDescent="0.25">
      <c r="A72" s="122"/>
      <c r="B72" s="122"/>
      <c r="C72" s="122"/>
      <c r="D72" s="122"/>
      <c r="E72" s="122"/>
      <c r="F72" s="122"/>
      <c r="G72" s="122"/>
      <c r="H72" s="23"/>
      <c r="I72" s="122"/>
      <c r="J72" s="122"/>
      <c r="K72" s="122"/>
      <c r="L72" s="122"/>
      <c r="M72" s="122"/>
      <c r="N72" s="122"/>
    </row>
    <row r="73" spans="1:14" x14ac:dyDescent="0.25">
      <c r="A73" s="122"/>
      <c r="B73" s="122"/>
      <c r="C73" s="122"/>
      <c r="D73" s="122"/>
      <c r="E73" s="122"/>
      <c r="F73" s="122"/>
      <c r="G73" s="122"/>
      <c r="H73" s="23"/>
      <c r="I73" s="122"/>
      <c r="J73" s="122"/>
      <c r="K73" s="122"/>
      <c r="L73" s="122"/>
      <c r="M73" s="122"/>
      <c r="N73" s="122"/>
    </row>
    <row r="74" spans="1:14" x14ac:dyDescent="0.25">
      <c r="A74" s="122"/>
      <c r="B74" s="122"/>
      <c r="C74" s="122"/>
      <c r="D74" s="122"/>
      <c r="E74" s="122"/>
      <c r="F74" s="122"/>
      <c r="G74" s="122"/>
      <c r="H74" s="23"/>
      <c r="I74" s="122"/>
      <c r="J74" s="122"/>
      <c r="K74" s="122"/>
      <c r="L74" s="122"/>
      <c r="M74" s="122"/>
      <c r="N74" s="122"/>
    </row>
    <row r="75" spans="1:14" x14ac:dyDescent="0.25">
      <c r="A75" s="122"/>
      <c r="B75" s="122"/>
      <c r="C75" s="122"/>
      <c r="D75" s="122"/>
      <c r="E75" s="122"/>
      <c r="F75" s="122"/>
      <c r="G75" s="122"/>
      <c r="H75" s="23"/>
      <c r="I75" s="122"/>
      <c r="J75" s="122"/>
      <c r="K75" s="122"/>
      <c r="L75" s="122"/>
      <c r="M75" s="122"/>
      <c r="N75" s="122"/>
    </row>
    <row r="76" spans="1:14" x14ac:dyDescent="0.25">
      <c r="A76" s="122"/>
      <c r="B76" s="122"/>
      <c r="C76" s="122"/>
      <c r="D76" s="122"/>
      <c r="E76" s="122"/>
      <c r="F76" s="122"/>
      <c r="G76" s="122"/>
      <c r="H76" s="23"/>
      <c r="I76" s="122"/>
      <c r="J76" s="122"/>
      <c r="K76" s="122"/>
      <c r="L76" s="122"/>
      <c r="M76" s="122"/>
      <c r="N76" s="122"/>
    </row>
    <row r="77" spans="1:14" x14ac:dyDescent="0.25">
      <c r="A77" s="122"/>
      <c r="B77" s="122"/>
      <c r="C77" s="122"/>
      <c r="D77" s="122"/>
      <c r="E77" s="122"/>
      <c r="F77" s="122"/>
      <c r="G77" s="122"/>
      <c r="H77" s="23"/>
      <c r="I77" s="122"/>
      <c r="J77" s="122"/>
      <c r="K77" s="122"/>
      <c r="L77" s="122"/>
      <c r="M77" s="122"/>
      <c r="N77" s="122"/>
    </row>
    <row r="78" spans="1:14" x14ac:dyDescent="0.25">
      <c r="A78" s="122"/>
      <c r="B78" s="122"/>
      <c r="C78" s="122"/>
      <c r="D78" s="122"/>
      <c r="E78" s="122"/>
      <c r="F78" s="122"/>
      <c r="G78" s="122"/>
      <c r="H78" s="23"/>
      <c r="I78" s="122"/>
      <c r="J78" s="122"/>
      <c r="K78" s="122"/>
      <c r="L78" s="122"/>
      <c r="M78" s="122"/>
      <c r="N78" s="122"/>
    </row>
    <row r="79" spans="1:14" x14ac:dyDescent="0.25">
      <c r="A79" s="122"/>
      <c r="B79" s="122"/>
      <c r="C79" s="122"/>
      <c r="D79" s="122"/>
      <c r="E79" s="122"/>
      <c r="F79" s="122"/>
      <c r="G79" s="122"/>
      <c r="H79" s="23"/>
      <c r="I79" s="122"/>
      <c r="J79" s="122"/>
      <c r="K79" s="122"/>
      <c r="L79" s="122"/>
      <c r="M79" s="122"/>
      <c r="N79" s="122"/>
    </row>
    <row r="80" spans="1:14" x14ac:dyDescent="0.25">
      <c r="A80" s="122"/>
      <c r="B80" s="122"/>
      <c r="C80" s="122"/>
      <c r="D80" s="122"/>
      <c r="E80" s="122"/>
      <c r="F80" s="122"/>
      <c r="G80" s="122"/>
      <c r="H80" s="23"/>
      <c r="I80" s="122"/>
      <c r="J80" s="122"/>
      <c r="K80" s="122"/>
      <c r="L80" s="122"/>
      <c r="M80" s="122"/>
      <c r="N80" s="122"/>
    </row>
    <row r="81" spans="1:14" x14ac:dyDescent="0.25">
      <c r="A81" s="122"/>
      <c r="B81" s="122"/>
      <c r="C81" s="122"/>
      <c r="D81" s="122"/>
      <c r="E81" s="122"/>
      <c r="F81" s="122"/>
      <c r="G81" s="122"/>
      <c r="H81" s="23"/>
      <c r="I81" s="122"/>
      <c r="J81" s="122"/>
      <c r="K81" s="122"/>
      <c r="L81" s="122"/>
      <c r="M81" s="122"/>
      <c r="N81" s="122"/>
    </row>
    <row r="82" spans="1:14" x14ac:dyDescent="0.25">
      <c r="A82" s="122"/>
      <c r="B82" s="122"/>
      <c r="C82" s="122"/>
      <c r="D82" s="122"/>
      <c r="E82" s="122"/>
      <c r="F82" s="122"/>
      <c r="G82" s="122"/>
      <c r="H82" s="23"/>
      <c r="I82" s="122"/>
      <c r="J82" s="122"/>
      <c r="K82" s="122"/>
      <c r="L82" s="122"/>
      <c r="M82" s="122"/>
      <c r="N82" s="122"/>
    </row>
    <row r="83" spans="1:14" x14ac:dyDescent="0.25">
      <c r="A83" s="122"/>
      <c r="B83" s="122"/>
      <c r="C83" s="122"/>
      <c r="D83" s="122"/>
      <c r="E83" s="122"/>
      <c r="F83" s="122"/>
      <c r="G83" s="122"/>
      <c r="H83" s="23"/>
      <c r="I83" s="122"/>
      <c r="J83" s="122"/>
      <c r="K83" s="122"/>
      <c r="L83" s="122"/>
      <c r="M83" s="122"/>
      <c r="N83" s="122"/>
    </row>
    <row r="84" spans="1:14" x14ac:dyDescent="0.25">
      <c r="A84" s="122"/>
      <c r="B84" s="122"/>
      <c r="C84" s="122"/>
      <c r="D84" s="122"/>
      <c r="E84" s="122"/>
      <c r="F84" s="122"/>
      <c r="G84" s="122"/>
      <c r="H84" s="23"/>
      <c r="I84" s="122"/>
      <c r="J84" s="122"/>
      <c r="K84" s="122"/>
      <c r="L84" s="122"/>
      <c r="M84" s="122"/>
      <c r="N84" s="122"/>
    </row>
    <row r="85" spans="1:14" x14ac:dyDescent="0.25">
      <c r="A85" s="122"/>
      <c r="B85" s="122"/>
      <c r="C85" s="122"/>
      <c r="D85" s="122"/>
      <c r="E85" s="122"/>
      <c r="F85" s="122"/>
      <c r="G85" s="122"/>
      <c r="H85" s="23"/>
      <c r="I85" s="122"/>
      <c r="J85" s="122"/>
      <c r="K85" s="122"/>
      <c r="L85" s="122"/>
      <c r="M85" s="122"/>
      <c r="N85" s="122"/>
    </row>
    <row r="86" spans="1:14" x14ac:dyDescent="0.25">
      <c r="A86" s="122"/>
      <c r="B86" s="122"/>
      <c r="C86" s="122"/>
      <c r="D86" s="122"/>
      <c r="E86" s="122"/>
      <c r="F86" s="122"/>
      <c r="G86" s="122"/>
      <c r="H86" s="23"/>
      <c r="I86" s="122"/>
      <c r="J86" s="122"/>
      <c r="K86" s="122"/>
      <c r="L86" s="122"/>
      <c r="M86" s="122"/>
      <c r="N86" s="122"/>
    </row>
    <row r="87" spans="1:14" x14ac:dyDescent="0.25">
      <c r="A87" s="122"/>
      <c r="B87" s="122"/>
      <c r="C87" s="122"/>
      <c r="D87" s="122"/>
      <c r="E87" s="122"/>
      <c r="F87" s="122"/>
      <c r="G87" s="122"/>
      <c r="H87" s="23"/>
      <c r="I87" s="122"/>
      <c r="J87" s="122"/>
      <c r="K87" s="122"/>
      <c r="L87" s="122"/>
      <c r="M87" s="122"/>
      <c r="N87" s="122"/>
    </row>
    <row r="88" spans="1:14" x14ac:dyDescent="0.25">
      <c r="A88" s="122"/>
      <c r="B88" s="122"/>
      <c r="C88" s="122"/>
      <c r="D88" s="122"/>
      <c r="E88" s="122"/>
      <c r="F88" s="122"/>
      <c r="G88" s="122"/>
      <c r="H88" s="23"/>
      <c r="I88" s="122"/>
      <c r="J88" s="122"/>
      <c r="K88" s="122"/>
      <c r="L88" s="122"/>
      <c r="M88" s="122"/>
      <c r="N88" s="122"/>
    </row>
    <row r="89" spans="1:14" x14ac:dyDescent="0.25">
      <c r="A89" s="122"/>
      <c r="B89" s="122"/>
      <c r="C89" s="122"/>
      <c r="D89" s="122"/>
      <c r="E89" s="122"/>
      <c r="F89" s="122"/>
      <c r="G89" s="122"/>
      <c r="H89" s="23"/>
      <c r="I89" s="122"/>
      <c r="J89" s="122"/>
      <c r="K89" s="122"/>
      <c r="L89" s="122"/>
      <c r="M89" s="122"/>
      <c r="N89" s="122"/>
    </row>
  </sheetData>
  <hyperlinks>
    <hyperlink ref="B8" location="'E. Optional ECB Repo Disclosure'!A34" display="2.  Additional information on the swaps"/>
    <hyperlink ref="B7" location="'E. Optional ECB Repo Disclosure'!A12" display="1. Swap Transaction Counterparties"/>
    <hyperlink ref="B9" location="'E. Optional ECB Repo Disclosure'!A74" display="3.  Additional information on the asset distribu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60" zoomScaleNormal="6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3" ht="31.5" x14ac:dyDescent="0.25">
      <c r="A1" s="22" t="s">
        <v>505</v>
      </c>
      <c r="B1" s="22"/>
      <c r="C1" s="23"/>
    </row>
    <row r="2" spans="1:3" x14ac:dyDescent="0.25">
      <c r="B2" s="23"/>
      <c r="C2" s="23"/>
    </row>
    <row r="3" spans="1:3" x14ac:dyDescent="0.25">
      <c r="A3" s="79" t="s">
        <v>506</v>
      </c>
      <c r="B3" s="80"/>
      <c r="C3" s="23"/>
    </row>
    <row r="4" spans="1:3" x14ac:dyDescent="0.25">
      <c r="C4" s="23"/>
    </row>
    <row r="5" spans="1:3" ht="37.5" x14ac:dyDescent="0.25">
      <c r="A5" s="36" t="s">
        <v>32</v>
      </c>
      <c r="B5" s="36" t="s">
        <v>507</v>
      </c>
      <c r="C5" s="81" t="s">
        <v>508</v>
      </c>
    </row>
    <row r="6" spans="1:3" x14ac:dyDescent="0.25">
      <c r="A6" s="1" t="s">
        <v>509</v>
      </c>
      <c r="B6" s="39" t="s">
        <v>510</v>
      </c>
      <c r="C6" s="25" t="s">
        <v>763</v>
      </c>
    </row>
    <row r="7" spans="1:3" x14ac:dyDescent="0.25">
      <c r="A7" s="1" t="s">
        <v>511</v>
      </c>
      <c r="B7" s="39" t="s">
        <v>512</v>
      </c>
      <c r="C7" s="25" t="s">
        <v>764</v>
      </c>
    </row>
    <row r="8" spans="1:3" x14ac:dyDescent="0.25">
      <c r="A8" s="1" t="s">
        <v>513</v>
      </c>
      <c r="B8" s="39" t="s">
        <v>514</v>
      </c>
      <c r="C8" s="25" t="s">
        <v>764</v>
      </c>
    </row>
    <row r="9" spans="1:3" x14ac:dyDescent="0.25">
      <c r="A9" s="1" t="s">
        <v>515</v>
      </c>
      <c r="B9" s="39" t="s">
        <v>516</v>
      </c>
      <c r="C9" s="25" t="s">
        <v>765</v>
      </c>
    </row>
    <row r="10" spans="1:3" ht="44.25" customHeight="1" x14ac:dyDescent="0.25">
      <c r="A10" s="1" t="s">
        <v>517</v>
      </c>
      <c r="B10" s="39" t="s">
        <v>731</v>
      </c>
      <c r="C10" s="25" t="s">
        <v>768</v>
      </c>
    </row>
    <row r="11" spans="1:3" ht="68.25" customHeight="1" x14ac:dyDescent="0.25">
      <c r="A11" s="1" t="s">
        <v>518</v>
      </c>
      <c r="B11" s="39" t="s">
        <v>519</v>
      </c>
      <c r="C11" s="25" t="s">
        <v>766</v>
      </c>
    </row>
    <row r="12" spans="1:3" ht="30" x14ac:dyDescent="0.25">
      <c r="A12" s="1" t="s">
        <v>520</v>
      </c>
      <c r="B12" s="39" t="s">
        <v>521</v>
      </c>
      <c r="C12" s="25" t="s">
        <v>767</v>
      </c>
    </row>
    <row r="13" spans="1:3" x14ac:dyDescent="0.25">
      <c r="A13" s="1" t="s">
        <v>522</v>
      </c>
      <c r="B13" s="39" t="s">
        <v>523</v>
      </c>
      <c r="C13" s="25"/>
    </row>
    <row r="14" spans="1:3" ht="30" x14ac:dyDescent="0.25">
      <c r="A14" s="1" t="s">
        <v>524</v>
      </c>
      <c r="B14" s="39" t="s">
        <v>525</v>
      </c>
      <c r="C14" s="25"/>
    </row>
    <row r="15" spans="1:3" x14ac:dyDescent="0.25">
      <c r="A15" s="1" t="s">
        <v>526</v>
      </c>
      <c r="B15" s="39" t="s">
        <v>527</v>
      </c>
      <c r="C15" s="25"/>
    </row>
    <row r="16" spans="1:3" ht="30" x14ac:dyDescent="0.25">
      <c r="A16" s="1" t="s">
        <v>528</v>
      </c>
      <c r="B16" s="43" t="s">
        <v>529</v>
      </c>
      <c r="C16" s="25" t="s">
        <v>769</v>
      </c>
    </row>
    <row r="17" spans="1:3" ht="30" customHeight="1" x14ac:dyDescent="0.25">
      <c r="A17" s="1" t="s">
        <v>530</v>
      </c>
      <c r="B17" s="43" t="s">
        <v>531</v>
      </c>
      <c r="C17" s="25" t="s">
        <v>34</v>
      </c>
    </row>
    <row r="18" spans="1:3" x14ac:dyDescent="0.25">
      <c r="A18" s="1" t="s">
        <v>532</v>
      </c>
      <c r="B18" s="43" t="s">
        <v>533</v>
      </c>
      <c r="C18" s="25" t="s">
        <v>770</v>
      </c>
    </row>
    <row r="19" spans="1:3" outlineLevel="1" x14ac:dyDescent="0.25">
      <c r="A19" s="1" t="s">
        <v>534</v>
      </c>
      <c r="B19" s="43" t="s">
        <v>535</v>
      </c>
      <c r="C19" s="25"/>
    </row>
    <row r="20" spans="1:3" outlineLevel="1" x14ac:dyDescent="0.25">
      <c r="A20" s="1" t="s">
        <v>536</v>
      </c>
      <c r="B20" s="77"/>
      <c r="C20" s="25"/>
    </row>
    <row r="21" spans="1:3" outlineLevel="1" x14ac:dyDescent="0.25">
      <c r="A21" s="1" t="s">
        <v>537</v>
      </c>
      <c r="B21" s="77"/>
      <c r="C21" s="25"/>
    </row>
    <row r="22" spans="1:3" outlineLevel="1" x14ac:dyDescent="0.25">
      <c r="A22" s="1" t="s">
        <v>538</v>
      </c>
      <c r="B22" s="77"/>
      <c r="C22" s="25"/>
    </row>
    <row r="23" spans="1:3" outlineLevel="1" x14ac:dyDescent="0.25">
      <c r="A23" s="1" t="s">
        <v>539</v>
      </c>
      <c r="B23" s="77"/>
      <c r="C23" s="25"/>
    </row>
    <row r="24" spans="1:3" ht="18.75" x14ac:dyDescent="0.25">
      <c r="A24" s="36"/>
      <c r="B24" s="36" t="s">
        <v>540</v>
      </c>
      <c r="C24" s="81" t="s">
        <v>541</v>
      </c>
    </row>
    <row r="25" spans="1:3" x14ac:dyDescent="0.25">
      <c r="A25" s="1" t="s">
        <v>542</v>
      </c>
      <c r="B25" s="43" t="s">
        <v>543</v>
      </c>
      <c r="C25" s="25" t="s">
        <v>544</v>
      </c>
    </row>
    <row r="26" spans="1:3" x14ac:dyDescent="0.25">
      <c r="A26" s="1" t="s">
        <v>545</v>
      </c>
      <c r="B26" s="43" t="s">
        <v>546</v>
      </c>
      <c r="C26" s="25" t="s">
        <v>547</v>
      </c>
    </row>
    <row r="27" spans="1:3" x14ac:dyDescent="0.25">
      <c r="A27" s="1" t="s">
        <v>548</v>
      </c>
      <c r="B27" s="43" t="s">
        <v>549</v>
      </c>
      <c r="C27" s="25" t="s">
        <v>550</v>
      </c>
    </row>
    <row r="28" spans="1:3" outlineLevel="1" x14ac:dyDescent="0.25">
      <c r="A28" s="1" t="s">
        <v>542</v>
      </c>
      <c r="B28" s="42"/>
      <c r="C28" s="25"/>
    </row>
    <row r="29" spans="1:3" outlineLevel="1" x14ac:dyDescent="0.25">
      <c r="A29" s="1" t="s">
        <v>551</v>
      </c>
      <c r="B29" s="42"/>
      <c r="C29" s="25"/>
    </row>
    <row r="30" spans="1:3" outlineLevel="1" x14ac:dyDescent="0.25">
      <c r="A30" s="1" t="s">
        <v>552</v>
      </c>
      <c r="B30" s="43"/>
      <c r="C30" s="25"/>
    </row>
    <row r="31" spans="1:3" ht="18.75" x14ac:dyDescent="0.25">
      <c r="A31" s="36"/>
      <c r="B31" s="36" t="s">
        <v>553</v>
      </c>
      <c r="C31" s="81" t="s">
        <v>508</v>
      </c>
    </row>
    <row r="32" spans="1:3" x14ac:dyDescent="0.25">
      <c r="A32" s="1" t="s">
        <v>554</v>
      </c>
      <c r="B32" s="39" t="s">
        <v>555</v>
      </c>
      <c r="C32" s="25" t="s">
        <v>34</v>
      </c>
    </row>
    <row r="33" spans="1:2" x14ac:dyDescent="0.25">
      <c r="A33" s="1" t="s">
        <v>556</v>
      </c>
      <c r="B33" s="42"/>
    </row>
    <row r="34" spans="1:2" x14ac:dyDescent="0.25">
      <c r="A34" s="1" t="s">
        <v>557</v>
      </c>
      <c r="B34" s="42"/>
    </row>
    <row r="35" spans="1:2" x14ac:dyDescent="0.25">
      <c r="A35" s="1" t="s">
        <v>558</v>
      </c>
      <c r="B35" s="42"/>
    </row>
    <row r="36" spans="1:2" x14ac:dyDescent="0.25">
      <c r="A36" s="1" t="s">
        <v>559</v>
      </c>
      <c r="B36" s="42"/>
    </row>
    <row r="37" spans="1:2" x14ac:dyDescent="0.25">
      <c r="A37" s="1" t="s">
        <v>560</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2"/>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561</v>
      </c>
    </row>
    <row r="3" spans="1:1" x14ac:dyDescent="0.25">
      <c r="A3" s="84"/>
    </row>
    <row r="4" spans="1:1" ht="34.5" x14ac:dyDescent="0.25">
      <c r="A4" s="85" t="s">
        <v>562</v>
      </c>
    </row>
    <row r="5" spans="1:1" ht="34.5" x14ac:dyDescent="0.25">
      <c r="A5" s="85" t="s">
        <v>563</v>
      </c>
    </row>
    <row r="6" spans="1:1" ht="34.5" x14ac:dyDescent="0.25">
      <c r="A6" s="85" t="s">
        <v>564</v>
      </c>
    </row>
    <row r="7" spans="1:1" ht="17.25" x14ac:dyDescent="0.25">
      <c r="A7" s="85"/>
    </row>
    <row r="8" spans="1:1" ht="18.75" x14ac:dyDescent="0.25">
      <c r="A8" s="86" t="s">
        <v>565</v>
      </c>
    </row>
    <row r="9" spans="1:1" ht="34.5" x14ac:dyDescent="0.3">
      <c r="A9" s="95" t="s">
        <v>727</v>
      </c>
    </row>
    <row r="10" spans="1:1" ht="69" x14ac:dyDescent="0.25">
      <c r="A10" s="88" t="s">
        <v>566</v>
      </c>
    </row>
    <row r="11" spans="1:1" ht="34.5" x14ac:dyDescent="0.25">
      <c r="A11" s="88" t="s">
        <v>567</v>
      </c>
    </row>
    <row r="12" spans="1:1" ht="17.25" x14ac:dyDescent="0.25">
      <c r="A12" s="88" t="s">
        <v>568</v>
      </c>
    </row>
    <row r="13" spans="1:1" ht="17.25" x14ac:dyDescent="0.25">
      <c r="A13" s="88" t="s">
        <v>569</v>
      </c>
    </row>
    <row r="14" spans="1:1" ht="34.5" x14ac:dyDescent="0.25">
      <c r="A14" s="88" t="s">
        <v>570</v>
      </c>
    </row>
    <row r="15" spans="1:1" ht="17.25" x14ac:dyDescent="0.25">
      <c r="A15" s="88"/>
    </row>
    <row r="16" spans="1:1" ht="18.75" x14ac:dyDescent="0.25">
      <c r="A16" s="86" t="s">
        <v>571</v>
      </c>
    </row>
    <row r="17" spans="1:1" ht="17.25" x14ac:dyDescent="0.25">
      <c r="A17" s="89" t="s">
        <v>572</v>
      </c>
    </row>
    <row r="18" spans="1:1" ht="34.5" x14ac:dyDescent="0.25">
      <c r="A18" s="90" t="s">
        <v>573</v>
      </c>
    </row>
    <row r="19" spans="1:1" ht="34.5" x14ac:dyDescent="0.25">
      <c r="A19" s="90" t="s">
        <v>574</v>
      </c>
    </row>
    <row r="20" spans="1:1" ht="51.75" x14ac:dyDescent="0.25">
      <c r="A20" s="90" t="s">
        <v>575</v>
      </c>
    </row>
    <row r="21" spans="1:1" ht="86.25" x14ac:dyDescent="0.25">
      <c r="A21" s="90" t="s">
        <v>576</v>
      </c>
    </row>
    <row r="22" spans="1:1" ht="51.75" x14ac:dyDescent="0.25">
      <c r="A22" s="90" t="s">
        <v>577</v>
      </c>
    </row>
    <row r="23" spans="1:1" ht="34.5" x14ac:dyDescent="0.25">
      <c r="A23" s="90" t="s">
        <v>578</v>
      </c>
    </row>
    <row r="24" spans="1:1" ht="17.25" x14ac:dyDescent="0.25">
      <c r="A24" s="90" t="s">
        <v>579</v>
      </c>
    </row>
    <row r="25" spans="1:1" ht="17.25" x14ac:dyDescent="0.25">
      <c r="A25" s="89" t="s">
        <v>580</v>
      </c>
    </row>
    <row r="26" spans="1:1" ht="51.75" x14ac:dyDescent="0.3">
      <c r="A26" s="91" t="s">
        <v>581</v>
      </c>
    </row>
    <row r="27" spans="1:1" ht="17.25" x14ac:dyDescent="0.3">
      <c r="A27" s="91" t="s">
        <v>582</v>
      </c>
    </row>
    <row r="28" spans="1:1" ht="17.25" x14ac:dyDescent="0.25">
      <c r="A28" s="89" t="s">
        <v>583</v>
      </c>
    </row>
    <row r="29" spans="1:1" ht="34.5" x14ac:dyDescent="0.25">
      <c r="A29" s="90" t="s">
        <v>584</v>
      </c>
    </row>
    <row r="30" spans="1:1" ht="34.5" x14ac:dyDescent="0.25">
      <c r="A30" s="90" t="s">
        <v>585</v>
      </c>
    </row>
    <row r="31" spans="1:1" ht="34.5" x14ac:dyDescent="0.25">
      <c r="A31" s="90" t="s">
        <v>586</v>
      </c>
    </row>
    <row r="32" spans="1:1" ht="34.5" x14ac:dyDescent="0.25">
      <c r="A32" s="90" t="s">
        <v>587</v>
      </c>
    </row>
    <row r="33" spans="1:1" ht="17.25" x14ac:dyDescent="0.25">
      <c r="A33" s="90"/>
    </row>
    <row r="34" spans="1:1" ht="18.75" x14ac:dyDescent="0.25">
      <c r="A34" s="86" t="s">
        <v>588</v>
      </c>
    </row>
    <row r="35" spans="1:1" ht="17.25" x14ac:dyDescent="0.25">
      <c r="A35" s="89" t="s">
        <v>589</v>
      </c>
    </row>
    <row r="36" spans="1:1" ht="34.5" x14ac:dyDescent="0.25">
      <c r="A36" s="90" t="s">
        <v>590</v>
      </c>
    </row>
    <row r="37" spans="1:1" ht="34.5" x14ac:dyDescent="0.25">
      <c r="A37" s="90" t="s">
        <v>591</v>
      </c>
    </row>
    <row r="38" spans="1:1" ht="34.5" x14ac:dyDescent="0.25">
      <c r="A38" s="90" t="s">
        <v>592</v>
      </c>
    </row>
    <row r="39" spans="1:1" ht="17.25" x14ac:dyDescent="0.25">
      <c r="A39" s="90" t="s">
        <v>593</v>
      </c>
    </row>
    <row r="40" spans="1:1" ht="34.5" x14ac:dyDescent="0.25">
      <c r="A40" s="90" t="s">
        <v>594</v>
      </c>
    </row>
    <row r="41" spans="1:1" ht="17.25" x14ac:dyDescent="0.25">
      <c r="A41" s="89" t="s">
        <v>595</v>
      </c>
    </row>
    <row r="42" spans="1:1" ht="17.25" x14ac:dyDescent="0.25">
      <c r="A42" s="90" t="s">
        <v>596</v>
      </c>
    </row>
    <row r="43" spans="1:1" ht="17.25" x14ac:dyDescent="0.3">
      <c r="A43" s="91" t="s">
        <v>597</v>
      </c>
    </row>
    <row r="44" spans="1:1" ht="17.25" x14ac:dyDescent="0.25">
      <c r="A44" s="89" t="s">
        <v>598</v>
      </c>
    </row>
    <row r="45" spans="1:1" ht="34.5" x14ac:dyDescent="0.3">
      <c r="A45" s="91" t="s">
        <v>599</v>
      </c>
    </row>
    <row r="46" spans="1:1" ht="34.5" x14ac:dyDescent="0.25">
      <c r="A46" s="90" t="s">
        <v>600</v>
      </c>
    </row>
    <row r="47" spans="1:1" ht="34.5" x14ac:dyDescent="0.25">
      <c r="A47" s="90" t="s">
        <v>601</v>
      </c>
    </row>
    <row r="48" spans="1:1" ht="17.25" x14ac:dyDescent="0.25">
      <c r="A48" s="90" t="s">
        <v>602</v>
      </c>
    </row>
    <row r="49" spans="1:1" ht="17.25" x14ac:dyDescent="0.3">
      <c r="A49" s="91" t="s">
        <v>603</v>
      </c>
    </row>
    <row r="50" spans="1:1" ht="17.25" x14ac:dyDescent="0.25">
      <c r="A50" s="89" t="s">
        <v>604</v>
      </c>
    </row>
    <row r="51" spans="1:1" ht="34.5" x14ac:dyDescent="0.3">
      <c r="A51" s="91" t="s">
        <v>605</v>
      </c>
    </row>
    <row r="52" spans="1:1" ht="17.25" x14ac:dyDescent="0.25">
      <c r="A52" s="90" t="s">
        <v>606</v>
      </c>
    </row>
    <row r="53" spans="1:1" ht="34.5" x14ac:dyDescent="0.3">
      <c r="A53" s="91" t="s">
        <v>607</v>
      </c>
    </row>
    <row r="54" spans="1:1" ht="17.25" x14ac:dyDescent="0.25">
      <c r="A54" s="89" t="s">
        <v>608</v>
      </c>
    </row>
    <row r="55" spans="1:1" ht="17.25" x14ac:dyDescent="0.3">
      <c r="A55" s="91" t="s">
        <v>609</v>
      </c>
    </row>
    <row r="56" spans="1:1" ht="34.5" x14ac:dyDescent="0.25">
      <c r="A56" s="90" t="s">
        <v>610</v>
      </c>
    </row>
    <row r="57" spans="1:1" ht="17.25" x14ac:dyDescent="0.25">
      <c r="A57" s="90" t="s">
        <v>611</v>
      </c>
    </row>
    <row r="58" spans="1:1" ht="17.25" x14ac:dyDescent="0.25">
      <c r="A58" s="90" t="s">
        <v>612</v>
      </c>
    </row>
    <row r="59" spans="1:1" ht="17.25" x14ac:dyDescent="0.25">
      <c r="A59" s="89" t="s">
        <v>613</v>
      </c>
    </row>
    <row r="60" spans="1:1" ht="34.5" x14ac:dyDescent="0.25">
      <c r="A60" s="90" t="s">
        <v>614</v>
      </c>
    </row>
    <row r="61" spans="1:1" ht="17.25" x14ac:dyDescent="0.25">
      <c r="A61" s="92"/>
    </row>
    <row r="62" spans="1:1" ht="18.75" x14ac:dyDescent="0.25">
      <c r="A62" s="86" t="s">
        <v>615</v>
      </c>
    </row>
    <row r="63" spans="1:1" ht="17.25" x14ac:dyDescent="0.25">
      <c r="A63" s="89" t="s">
        <v>616</v>
      </c>
    </row>
    <row r="64" spans="1:1" ht="34.5" x14ac:dyDescent="0.25">
      <c r="A64" s="90" t="s">
        <v>617</v>
      </c>
    </row>
    <row r="65" spans="1:1" ht="17.25" x14ac:dyDescent="0.25">
      <c r="A65" s="90" t="s">
        <v>618</v>
      </c>
    </row>
    <row r="66" spans="1:1" ht="34.5" x14ac:dyDescent="0.25">
      <c r="A66" s="88" t="s">
        <v>619</v>
      </c>
    </row>
    <row r="67" spans="1:1" ht="34.5" x14ac:dyDescent="0.25">
      <c r="A67" s="88" t="s">
        <v>620</v>
      </c>
    </row>
    <row r="68" spans="1:1" ht="34.5" x14ac:dyDescent="0.25">
      <c r="A68" s="88" t="s">
        <v>621</v>
      </c>
    </row>
    <row r="69" spans="1:1" ht="17.25" x14ac:dyDescent="0.25">
      <c r="A69" s="93" t="s">
        <v>622</v>
      </c>
    </row>
    <row r="70" spans="1:1" ht="51.75" x14ac:dyDescent="0.25">
      <c r="A70" s="88" t="s">
        <v>623</v>
      </c>
    </row>
    <row r="71" spans="1:1" ht="17.25" x14ac:dyDescent="0.25">
      <c r="A71" s="88" t="s">
        <v>624</v>
      </c>
    </row>
    <row r="72" spans="1:1" ht="17.25" x14ac:dyDescent="0.25">
      <c r="A72" s="93" t="s">
        <v>625</v>
      </c>
    </row>
    <row r="73" spans="1:1" ht="17.25" x14ac:dyDescent="0.25">
      <c r="A73" s="88" t="s">
        <v>626</v>
      </c>
    </row>
    <row r="74" spans="1:1" ht="17.25" x14ac:dyDescent="0.25">
      <c r="A74" s="93" t="s">
        <v>627</v>
      </c>
    </row>
    <row r="75" spans="1:1" ht="34.5" x14ac:dyDescent="0.25">
      <c r="A75" s="88" t="s">
        <v>628</v>
      </c>
    </row>
    <row r="76" spans="1:1" ht="17.25" x14ac:dyDescent="0.25">
      <c r="A76" s="88" t="s">
        <v>629</v>
      </c>
    </row>
    <row r="77" spans="1:1" ht="51.75" x14ac:dyDescent="0.25">
      <c r="A77" s="88" t="s">
        <v>630</v>
      </c>
    </row>
    <row r="78" spans="1:1" ht="17.25" x14ac:dyDescent="0.25">
      <c r="A78" s="93" t="s">
        <v>631</v>
      </c>
    </row>
    <row r="79" spans="1:1" ht="17.25" x14ac:dyDescent="0.3">
      <c r="A79" s="87" t="s">
        <v>632</v>
      </c>
    </row>
    <row r="80" spans="1:1" ht="17.25" x14ac:dyDescent="0.25">
      <c r="A80" s="93" t="s">
        <v>633</v>
      </c>
    </row>
    <row r="81" spans="1:1" ht="34.5" x14ac:dyDescent="0.25">
      <c r="A81" s="88" t="s">
        <v>634</v>
      </c>
    </row>
    <row r="82" spans="1:1" ht="34.5" x14ac:dyDescent="0.25">
      <c r="A82" s="88" t="s">
        <v>635</v>
      </c>
    </row>
    <row r="83" spans="1:1" ht="34.5" x14ac:dyDescent="0.25">
      <c r="A83" s="88" t="s">
        <v>636</v>
      </c>
    </row>
    <row r="84" spans="1:1" ht="34.5" x14ac:dyDescent="0.25">
      <c r="A84" s="88" t="s">
        <v>637</v>
      </c>
    </row>
    <row r="85" spans="1:1" ht="34.5" x14ac:dyDescent="0.25">
      <c r="A85" s="88" t="s">
        <v>638</v>
      </c>
    </row>
    <row r="86" spans="1:1" ht="17.25" x14ac:dyDescent="0.25">
      <c r="A86" s="93" t="s">
        <v>639</v>
      </c>
    </row>
    <row r="87" spans="1:1" ht="17.25" x14ac:dyDescent="0.25">
      <c r="A87" s="88" t="s">
        <v>640</v>
      </c>
    </row>
    <row r="88" spans="1:1" ht="34.5" x14ac:dyDescent="0.25">
      <c r="A88" s="88" t="s">
        <v>641</v>
      </c>
    </row>
    <row r="89" spans="1:1" ht="17.25" x14ac:dyDescent="0.25">
      <c r="A89" s="93" t="s">
        <v>642</v>
      </c>
    </row>
    <row r="90" spans="1:1" ht="34.5" x14ac:dyDescent="0.25">
      <c r="A90" s="88" t="s">
        <v>643</v>
      </c>
    </row>
    <row r="91" spans="1:1" ht="17.25" x14ac:dyDescent="0.25">
      <c r="A91" s="93" t="s">
        <v>644</v>
      </c>
    </row>
    <row r="92" spans="1:1" ht="17.25" x14ac:dyDescent="0.3">
      <c r="A92" s="87" t="s">
        <v>645</v>
      </c>
    </row>
    <row r="93" spans="1:1" ht="17.25" x14ac:dyDescent="0.25">
      <c r="A93" s="88" t="s">
        <v>646</v>
      </c>
    </row>
    <row r="94" spans="1:1" ht="17.25" x14ac:dyDescent="0.25">
      <c r="A94" s="88"/>
    </row>
    <row r="95" spans="1:1" ht="18.75" x14ac:dyDescent="0.25">
      <c r="A95" s="86" t="s">
        <v>647</v>
      </c>
    </row>
    <row r="96" spans="1:1" ht="34.5" x14ac:dyDescent="0.3">
      <c r="A96" s="87" t="s">
        <v>648</v>
      </c>
    </row>
    <row r="97" spans="1:1" ht="17.25" x14ac:dyDescent="0.3">
      <c r="A97" s="87" t="s">
        <v>649</v>
      </c>
    </row>
    <row r="98" spans="1:1" ht="17.25" x14ac:dyDescent="0.25">
      <c r="A98" s="93" t="s">
        <v>650</v>
      </c>
    </row>
    <row r="99" spans="1:1" ht="17.25" x14ac:dyDescent="0.25">
      <c r="A99" s="85" t="s">
        <v>651</v>
      </c>
    </row>
    <row r="100" spans="1:1" ht="17.25" x14ac:dyDescent="0.25">
      <c r="A100" s="88" t="s">
        <v>652</v>
      </c>
    </row>
    <row r="101" spans="1:1" ht="17.25" x14ac:dyDescent="0.25">
      <c r="A101" s="88" t="s">
        <v>653</v>
      </c>
    </row>
    <row r="102" spans="1:1" ht="17.25" x14ac:dyDescent="0.25">
      <c r="A102" s="88" t="s">
        <v>654</v>
      </c>
    </row>
    <row r="103" spans="1:1" ht="17.25" x14ac:dyDescent="0.25">
      <c r="A103" s="88" t="s">
        <v>655</v>
      </c>
    </row>
    <row r="104" spans="1:1" ht="34.5" x14ac:dyDescent="0.25">
      <c r="A104" s="88" t="s">
        <v>656</v>
      </c>
    </row>
    <row r="105" spans="1:1" ht="17.25" x14ac:dyDescent="0.25">
      <c r="A105" s="85" t="s">
        <v>657</v>
      </c>
    </row>
    <row r="106" spans="1:1" ht="17.25" x14ac:dyDescent="0.25">
      <c r="A106" s="88" t="s">
        <v>658</v>
      </c>
    </row>
    <row r="107" spans="1:1" ht="17.25" x14ac:dyDescent="0.25">
      <c r="A107" s="88" t="s">
        <v>659</v>
      </c>
    </row>
    <row r="108" spans="1:1" ht="17.25" x14ac:dyDescent="0.25">
      <c r="A108" s="88" t="s">
        <v>660</v>
      </c>
    </row>
    <row r="109" spans="1:1" ht="17.25" x14ac:dyDescent="0.25">
      <c r="A109" s="88" t="s">
        <v>661</v>
      </c>
    </row>
    <row r="110" spans="1:1" ht="17.25" x14ac:dyDescent="0.25">
      <c r="A110" s="88" t="s">
        <v>662</v>
      </c>
    </row>
    <row r="111" spans="1:1" ht="17.25" x14ac:dyDescent="0.25">
      <c r="A111" s="88" t="s">
        <v>663</v>
      </c>
    </row>
    <row r="112" spans="1:1" ht="17.25" x14ac:dyDescent="0.25">
      <c r="A112" s="93" t="s">
        <v>664</v>
      </c>
    </row>
    <row r="113" spans="1:1" ht="17.25" x14ac:dyDescent="0.25">
      <c r="A113" s="88" t="s">
        <v>665</v>
      </c>
    </row>
    <row r="114" spans="1:1" ht="17.25" x14ac:dyDescent="0.25">
      <c r="A114" s="85" t="s">
        <v>666</v>
      </c>
    </row>
    <row r="115" spans="1:1" ht="17.25" x14ac:dyDescent="0.25">
      <c r="A115" s="88" t="s">
        <v>667</v>
      </c>
    </row>
    <row r="116" spans="1:1" ht="17.25" x14ac:dyDescent="0.25">
      <c r="A116" s="88" t="s">
        <v>668</v>
      </c>
    </row>
    <row r="117" spans="1:1" ht="17.25" x14ac:dyDescent="0.25">
      <c r="A117" s="85" t="s">
        <v>669</v>
      </c>
    </row>
    <row r="118" spans="1:1" ht="17.25" x14ac:dyDescent="0.25">
      <c r="A118" s="88" t="s">
        <v>670</v>
      </c>
    </row>
    <row r="119" spans="1:1" ht="17.25" x14ac:dyDescent="0.25">
      <c r="A119" s="88" t="s">
        <v>671</v>
      </c>
    </row>
    <row r="120" spans="1:1" ht="17.25" x14ac:dyDescent="0.25">
      <c r="A120" s="88" t="s">
        <v>672</v>
      </c>
    </row>
    <row r="121" spans="1:1" ht="17.25" x14ac:dyDescent="0.25">
      <c r="A121" s="93" t="s">
        <v>673</v>
      </c>
    </row>
    <row r="122" spans="1:1" ht="17.25" x14ac:dyDescent="0.25">
      <c r="A122" s="85" t="s">
        <v>674</v>
      </c>
    </row>
    <row r="123" spans="1:1" ht="17.25" x14ac:dyDescent="0.25">
      <c r="A123" s="85" t="s">
        <v>675</v>
      </c>
    </row>
    <row r="124" spans="1:1" ht="17.25" x14ac:dyDescent="0.25">
      <c r="A124" s="88" t="s">
        <v>676</v>
      </c>
    </row>
    <row r="125" spans="1:1" ht="17.25" x14ac:dyDescent="0.25">
      <c r="A125" s="88" t="s">
        <v>677</v>
      </c>
    </row>
    <row r="126" spans="1:1" ht="17.25" x14ac:dyDescent="0.25">
      <c r="A126" s="88" t="s">
        <v>678</v>
      </c>
    </row>
    <row r="127" spans="1:1" ht="17.25" x14ac:dyDescent="0.25">
      <c r="A127" s="88" t="s">
        <v>679</v>
      </c>
    </row>
    <row r="128" spans="1:1" ht="17.25" x14ac:dyDescent="0.25">
      <c r="A128" s="88" t="s">
        <v>680</v>
      </c>
    </row>
    <row r="129" spans="1:1" ht="17.25" x14ac:dyDescent="0.25">
      <c r="A129" s="93" t="s">
        <v>681</v>
      </c>
    </row>
    <row r="130" spans="1:1" ht="34.5" x14ac:dyDescent="0.25">
      <c r="A130" s="88" t="s">
        <v>682</v>
      </c>
    </row>
    <row r="131" spans="1:1" ht="69" x14ac:dyDescent="0.25">
      <c r="A131" s="88" t="s">
        <v>683</v>
      </c>
    </row>
    <row r="132" spans="1:1" ht="34.5" x14ac:dyDescent="0.25">
      <c r="A132" s="88" t="s">
        <v>684</v>
      </c>
    </row>
    <row r="133" spans="1:1" ht="17.25" x14ac:dyDescent="0.25">
      <c r="A133" s="93" t="s">
        <v>685</v>
      </c>
    </row>
    <row r="134" spans="1:1" ht="34.5" x14ac:dyDescent="0.25">
      <c r="A134" s="85" t="s">
        <v>686</v>
      </c>
    </row>
    <row r="135" spans="1:1" ht="17.25" x14ac:dyDescent="0.25">
      <c r="A135" s="85"/>
    </row>
    <row r="136" spans="1:1" ht="18.75" x14ac:dyDescent="0.25">
      <c r="A136" s="86" t="s">
        <v>687</v>
      </c>
    </row>
    <row r="137" spans="1:1" ht="17.25" x14ac:dyDescent="0.25">
      <c r="A137" s="88" t="s">
        <v>688</v>
      </c>
    </row>
    <row r="138" spans="1:1" ht="34.5" x14ac:dyDescent="0.25">
      <c r="A138" s="90" t="s">
        <v>689</v>
      </c>
    </row>
    <row r="139" spans="1:1" ht="34.5" x14ac:dyDescent="0.25">
      <c r="A139" s="90" t="s">
        <v>690</v>
      </c>
    </row>
    <row r="140" spans="1:1" ht="17.25" x14ac:dyDescent="0.25">
      <c r="A140" s="89" t="s">
        <v>691</v>
      </c>
    </row>
    <row r="141" spans="1:1" ht="17.25" x14ac:dyDescent="0.25">
      <c r="A141" s="94" t="s">
        <v>692</v>
      </c>
    </row>
    <row r="142" spans="1:1" ht="34.5" x14ac:dyDescent="0.3">
      <c r="A142" s="91" t="s">
        <v>693</v>
      </c>
    </row>
    <row r="143" spans="1:1" ht="17.25" x14ac:dyDescent="0.25">
      <c r="A143" s="90" t="s">
        <v>694</v>
      </c>
    </row>
    <row r="144" spans="1:1" ht="17.25" x14ac:dyDescent="0.25">
      <c r="A144" s="90" t="s">
        <v>695</v>
      </c>
    </row>
    <row r="145" spans="1:1" ht="17.25" x14ac:dyDescent="0.25">
      <c r="A145" s="94" t="s">
        <v>696</v>
      </c>
    </row>
    <row r="146" spans="1:1" ht="17.25" x14ac:dyDescent="0.25">
      <c r="A146" s="89" t="s">
        <v>697</v>
      </c>
    </row>
    <row r="147" spans="1:1" ht="17.25" x14ac:dyDescent="0.25">
      <c r="A147" s="94" t="s">
        <v>698</v>
      </c>
    </row>
    <row r="148" spans="1:1" ht="17.25" x14ac:dyDescent="0.25">
      <c r="A148" s="90" t="s">
        <v>699</v>
      </c>
    </row>
    <row r="149" spans="1:1" ht="17.25" x14ac:dyDescent="0.25">
      <c r="A149" s="90" t="s">
        <v>700</v>
      </c>
    </row>
    <row r="150" spans="1:1" ht="17.25" x14ac:dyDescent="0.25">
      <c r="A150" s="90" t="s">
        <v>701</v>
      </c>
    </row>
    <row r="151" spans="1:1" ht="34.5" x14ac:dyDescent="0.25">
      <c r="A151" s="94" t="s">
        <v>702</v>
      </c>
    </row>
    <row r="152" spans="1:1" ht="17.25" x14ac:dyDescent="0.25">
      <c r="A152" s="89" t="s">
        <v>703</v>
      </c>
    </row>
    <row r="153" spans="1:1" ht="17.25" x14ac:dyDescent="0.25">
      <c r="A153" s="90" t="s">
        <v>704</v>
      </c>
    </row>
    <row r="154" spans="1:1" ht="17.25" x14ac:dyDescent="0.25">
      <c r="A154" s="90" t="s">
        <v>705</v>
      </c>
    </row>
    <row r="155" spans="1:1" ht="17.25" x14ac:dyDescent="0.25">
      <c r="A155" s="90" t="s">
        <v>706</v>
      </c>
    </row>
    <row r="156" spans="1:1" ht="17.25" x14ac:dyDescent="0.25">
      <c r="A156" s="90" t="s">
        <v>707</v>
      </c>
    </row>
    <row r="157" spans="1:1" ht="34.5" x14ac:dyDescent="0.25">
      <c r="A157" s="90" t="s">
        <v>708</v>
      </c>
    </row>
    <row r="158" spans="1:1" ht="34.5" x14ac:dyDescent="0.25">
      <c r="A158" s="90" t="s">
        <v>709</v>
      </c>
    </row>
    <row r="159" spans="1:1" ht="17.25" x14ac:dyDescent="0.25">
      <c r="A159" s="89" t="s">
        <v>710</v>
      </c>
    </row>
    <row r="160" spans="1:1" ht="34.5" x14ac:dyDescent="0.25">
      <c r="A160" s="90" t="s">
        <v>711</v>
      </c>
    </row>
    <row r="161" spans="1:1" ht="34.5" x14ac:dyDescent="0.25">
      <c r="A161" s="90" t="s">
        <v>712</v>
      </c>
    </row>
    <row r="162" spans="1:1" ht="17.25" x14ac:dyDescent="0.25">
      <c r="A162" s="90" t="s">
        <v>713</v>
      </c>
    </row>
    <row r="163" spans="1:1" ht="17.25" x14ac:dyDescent="0.25">
      <c r="A163" s="89" t="s">
        <v>714</v>
      </c>
    </row>
    <row r="164" spans="1:1" ht="34.5" x14ac:dyDescent="0.3">
      <c r="A164" s="96" t="s">
        <v>728</v>
      </c>
    </row>
    <row r="165" spans="1:1" ht="34.5" x14ac:dyDescent="0.25">
      <c r="A165" s="90" t="s">
        <v>715</v>
      </c>
    </row>
    <row r="166" spans="1:1" ht="17.25" x14ac:dyDescent="0.25">
      <c r="A166" s="89" t="s">
        <v>716</v>
      </c>
    </row>
    <row r="167" spans="1:1" ht="17.25" x14ac:dyDescent="0.25">
      <c r="A167" s="90" t="s">
        <v>717</v>
      </c>
    </row>
    <row r="168" spans="1:1" ht="17.25" x14ac:dyDescent="0.25">
      <c r="A168" s="89" t="s">
        <v>718</v>
      </c>
    </row>
    <row r="169" spans="1:1" ht="17.25" x14ac:dyDescent="0.3">
      <c r="A169" s="91" t="s">
        <v>719</v>
      </c>
    </row>
    <row r="170" spans="1:1" ht="17.25" x14ac:dyDescent="0.3">
      <c r="A170" s="91"/>
    </row>
    <row r="171" spans="1:1" ht="17.25" x14ac:dyDescent="0.3">
      <c r="A171" s="91"/>
    </row>
    <row r="172" spans="1:1" ht="17.25" x14ac:dyDescent="0.3">
      <c r="A172" s="91"/>
    </row>
    <row r="173" spans="1:1" ht="17.25" x14ac:dyDescent="0.3">
      <c r="A173" s="91"/>
    </row>
    <row r="174" spans="1:1" ht="17.25" x14ac:dyDescent="0.3">
      <c r="A174" s="9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E. HTT Optional ECB Repo</vt:lpstr>
      <vt:lpstr>C. HTT Harmonised Glossary</vt:lpstr>
      <vt:lpstr>Disclaimer</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Covadonga Perez Goicoechea</cp:lastModifiedBy>
  <cp:lastPrinted>2016-05-20T08:25:54Z</cp:lastPrinted>
  <dcterms:created xsi:type="dcterms:W3CDTF">2016-04-21T08:07:20Z</dcterms:created>
  <dcterms:modified xsi:type="dcterms:W3CDTF">2018-07-09T07:06:02Z</dcterms:modified>
</cp:coreProperties>
</file>